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4\Jan\Submitted\FINAL\MAIN\"/>
    </mc:Choice>
  </mc:AlternateContent>
  <xr:revisionPtr revIDLastSave="0" documentId="8_{F2AA09E0-D0CD-4670-A669-0162B97FC0AA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December 2023 revisions" sheetId="2" r:id="rId2"/>
    <sheet name=" Tab 2 Cum Trade value 2023" sheetId="4" r:id="rId3"/>
    <sheet name="Tab 3 Cum Trade value 2024" sheetId="55" r:id="rId4"/>
    <sheet name="Tab4 Exports by ISIC" sheetId="6" r:id="rId5"/>
    <sheet name="Tab5 Exports by top industries " sheetId="58" r:id="rId6"/>
    <sheet name="Tab6 Re-exports by ISIC" sheetId="7" r:id="rId7"/>
    <sheet name="Tab7 Imports by ISIC" sheetId="8" r:id="rId8"/>
    <sheet name="Tab8 Imports by top industries " sheetId="57" r:id="rId9"/>
    <sheet name="Tab9 Trade Balance" sheetId="9" r:id="rId10"/>
    <sheet name="Tab10 Trade balnce by prtnr" sheetId="52" r:id="rId11"/>
    <sheet name="Tab11 Trade Balnce by prdct" sheetId="54" r:id="rId12"/>
    <sheet name="Tab12 Exports by Partner" sheetId="11" r:id="rId13"/>
    <sheet name="Tab13 Imports by Partner" sheetId="12" r:id="rId14"/>
    <sheet name="Tab14 Exports by Product" sheetId="13" r:id="rId15"/>
    <sheet name="Tab15 Re-exports by Product" sheetId="15" r:id="rId16"/>
    <sheet name="Tab16 Imports by Product" sheetId="14" r:id="rId17"/>
    <sheet name="Tab17 Top5 exp prdcts by countr" sheetId="19" r:id="rId18"/>
    <sheet name=" Tab18 Top5 re-X prdct by conty" sheetId="21" r:id="rId19"/>
    <sheet name="Tab19 Top5 imp prdcts by contry" sheetId="23" r:id="rId20"/>
    <sheet name="Tab20 Exp by economic region" sheetId="24" r:id="rId21"/>
    <sheet name="Tab21 Exprts by econ rgion&amp;prdt" sheetId="46" r:id="rId22"/>
    <sheet name="Tab22 Imp by economic region" sheetId="25" r:id="rId23"/>
    <sheet name="Tab23 Imports econ region&amp;prdct" sheetId="45" r:id="rId24"/>
    <sheet name="Tab24 Exp by mode of trnsprt" sheetId="26" r:id="rId25"/>
    <sheet name="Tab25 Cmodties by mde of tansp" sheetId="50" r:id="rId26"/>
    <sheet name="Tab26 Imp by mode of trnsprt" sheetId="27" r:id="rId27"/>
    <sheet name="Tab27 Cmodties by mode of tran" sheetId="51" r:id="rId28"/>
    <sheet name="Tab28 Exports by NetWeight" sheetId="44" r:id="rId29"/>
    <sheet name="Tab29 Imports by NetWeight" sheetId="43" r:id="rId30"/>
    <sheet name="Tab30 Trade by Borderpost" sheetId="53" r:id="rId31"/>
    <sheet name="Tab31 AfCFTA" sheetId="49" r:id="rId32"/>
    <sheet name="Tab32 Commodity of the Month" sheetId="29" r:id="rId33"/>
  </sheet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prtnr'!$A$3:$D$174</definedName>
    <definedName name="_xlnm._FilterDatabase" localSheetId="11" hidden="1">'Tab11 Trade Balnce by prdct'!$A$2:$D$251</definedName>
    <definedName name="_xlnm._FilterDatabase" localSheetId="15" hidden="1">'Tab15 Re-exports by Product'!$A$1:$I$217</definedName>
    <definedName name="_xlnm._FilterDatabase" localSheetId="17" hidden="1">'Tab17 Top5 exp prdcts by countr'!$A$2:$F$25</definedName>
    <definedName name="_xlnm._FilterDatabase" localSheetId="20" hidden="1">'Tab21 Exprts by econ rgion&amp;prdt'!$A$2:$I$211</definedName>
    <definedName name="_xlnm._FilterDatabase" localSheetId="21" hidden="1">'Tab21 Exprts by econ rgion&amp;prdt'!$A$3:$I$215</definedName>
    <definedName name="_xlnm._FilterDatabase" localSheetId="22" hidden="1">'Tab23 Imports econ region&amp;prdct'!$A$2:$G$2</definedName>
    <definedName name="_xlnm._FilterDatabase" localSheetId="23" hidden="1">'Tab23 Imports econ region&amp;prdct'!$A$2:$G$2</definedName>
    <definedName name="_xlnm._FilterDatabase" localSheetId="4" hidden="1">'Tab4 Exports by ISIC'!$A$4:$F$12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26" l="1"/>
  <c r="E14" i="8"/>
  <c r="C12" i="7"/>
  <c r="C12" i="6"/>
  <c r="E12" i="6"/>
  <c r="G12" i="6"/>
  <c r="G14" i="8"/>
  <c r="C14" i="8"/>
  <c r="E12" i="7"/>
  <c r="G12" i="7"/>
  <c r="H5" i="8"/>
  <c r="H6" i="8"/>
  <c r="H7" i="8"/>
  <c r="H8" i="8"/>
  <c r="H9" i="8"/>
  <c r="H10" i="8"/>
  <c r="H11" i="8"/>
  <c r="H12" i="8"/>
  <c r="H13" i="8"/>
  <c r="F17" i="29"/>
  <c r="F16" i="29"/>
  <c r="F14" i="29"/>
  <c r="F12" i="29"/>
  <c r="F11" i="29"/>
  <c r="F9" i="29"/>
  <c r="F8" i="29"/>
  <c r="F7" i="29"/>
  <c r="F6" i="29"/>
  <c r="H5" i="27"/>
  <c r="H6" i="27"/>
  <c r="H7" i="27"/>
  <c r="H8" i="27"/>
  <c r="H10" i="27"/>
  <c r="H11" i="27"/>
  <c r="I5" i="27"/>
  <c r="I6" i="27"/>
  <c r="I7" i="27"/>
  <c r="I8" i="27"/>
  <c r="I10" i="27"/>
  <c r="I4" i="27"/>
  <c r="H4" i="27"/>
  <c r="H8" i="26"/>
  <c r="I5" i="26"/>
  <c r="I6" i="26"/>
  <c r="I7" i="26"/>
  <c r="H5" i="26"/>
  <c r="H6" i="26"/>
  <c r="H7" i="26"/>
  <c r="I5" i="25"/>
  <c r="I6" i="25"/>
  <c r="I7" i="25"/>
  <c r="I8" i="25"/>
  <c r="I9" i="25"/>
  <c r="I10" i="25"/>
  <c r="I11" i="25"/>
  <c r="I12" i="25"/>
  <c r="I13" i="25"/>
  <c r="H5" i="25"/>
  <c r="H6" i="25"/>
  <c r="H7" i="25"/>
  <c r="H8" i="25"/>
  <c r="H9" i="25"/>
  <c r="H10" i="25"/>
  <c r="H11" i="25"/>
  <c r="H12" i="25"/>
  <c r="H13" i="25"/>
  <c r="H5" i="24"/>
  <c r="H6" i="24"/>
  <c r="H7" i="24"/>
  <c r="H8" i="24"/>
  <c r="H9" i="24"/>
  <c r="H10" i="24"/>
  <c r="H11" i="24"/>
  <c r="H12" i="24"/>
  <c r="H13" i="24"/>
  <c r="I5" i="24"/>
  <c r="I6" i="24"/>
  <c r="I7" i="24"/>
  <c r="I8" i="24"/>
  <c r="I9" i="24"/>
  <c r="I10" i="24"/>
  <c r="I11" i="24"/>
  <c r="I12" i="24"/>
  <c r="I13" i="24"/>
  <c r="I4" i="24"/>
  <c r="H4" i="24"/>
  <c r="C4" i="24"/>
  <c r="I5" i="14"/>
  <c r="I6" i="14"/>
  <c r="I7" i="14"/>
  <c r="I8" i="14"/>
  <c r="I9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3" i="14"/>
  <c r="I234" i="14"/>
  <c r="I235" i="14"/>
  <c r="I237" i="14"/>
  <c r="I238" i="14"/>
  <c r="I239" i="14"/>
  <c r="I240" i="14"/>
  <c r="I241" i="14"/>
  <c r="I242" i="14"/>
  <c r="I243" i="14"/>
  <c r="I244" i="14"/>
  <c r="I246" i="14"/>
  <c r="I248" i="14"/>
  <c r="I250" i="14"/>
  <c r="I256" i="14"/>
  <c r="I257" i="14"/>
  <c r="I262" i="14"/>
  <c r="I268" i="14"/>
  <c r="I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3" i="14"/>
  <c r="H234" i="14"/>
  <c r="H235" i="14"/>
  <c r="H237" i="14"/>
  <c r="H238" i="14"/>
  <c r="H239" i="14"/>
  <c r="H240" i="14"/>
  <c r="H241" i="14"/>
  <c r="H242" i="14"/>
  <c r="H243" i="14"/>
  <c r="H245" i="14"/>
  <c r="H249" i="14"/>
  <c r="H250" i="14"/>
  <c r="H253" i="14"/>
  <c r="H254" i="14"/>
  <c r="H255" i="14"/>
  <c r="H256" i="14"/>
  <c r="H265" i="14"/>
  <c r="H268" i="14"/>
  <c r="I11" i="15"/>
  <c r="I5" i="15"/>
  <c r="I6" i="15"/>
  <c r="I8" i="15"/>
  <c r="I9" i="15"/>
  <c r="I10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6" i="15"/>
  <c r="I27" i="15"/>
  <c r="I28" i="15"/>
  <c r="I30" i="15"/>
  <c r="I31" i="15"/>
  <c r="I32" i="15"/>
  <c r="I33" i="15"/>
  <c r="I35" i="15"/>
  <c r="I36" i="15"/>
  <c r="I37" i="15"/>
  <c r="I38" i="15"/>
  <c r="I39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3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5" i="15"/>
  <c r="I106" i="15"/>
  <c r="I107" i="15"/>
  <c r="I108" i="15"/>
  <c r="I109" i="15"/>
  <c r="I110" i="15"/>
  <c r="I111" i="15"/>
  <c r="I112" i="15"/>
  <c r="I113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5" i="15"/>
  <c r="I157" i="15"/>
  <c r="I158" i="15"/>
  <c r="I159" i="15"/>
  <c r="I160" i="15"/>
  <c r="I161" i="15"/>
  <c r="I162" i="15"/>
  <c r="I163" i="15"/>
  <c r="I165" i="15"/>
  <c r="I166" i="15"/>
  <c r="I167" i="15"/>
  <c r="I168" i="15"/>
  <c r="I169" i="15"/>
  <c r="I171" i="15"/>
  <c r="I172" i="15"/>
  <c r="I173" i="15"/>
  <c r="I174" i="15"/>
  <c r="I175" i="15"/>
  <c r="I176" i="15"/>
  <c r="I177" i="15"/>
  <c r="I178" i="15"/>
  <c r="I180" i="15"/>
  <c r="I181" i="15"/>
  <c r="I182" i="15"/>
  <c r="I184" i="15"/>
  <c r="I186" i="15"/>
  <c r="I190" i="15"/>
  <c r="I191" i="15"/>
  <c r="I192" i="15"/>
  <c r="I193" i="15"/>
  <c r="I194" i="15"/>
  <c r="I195" i="15"/>
  <c r="I198" i="15"/>
  <c r="I200" i="15"/>
  <c r="I201" i="15"/>
  <c r="I202" i="15"/>
  <c r="I204" i="15"/>
  <c r="I205" i="15"/>
  <c r="I207" i="15"/>
  <c r="I208" i="15"/>
  <c r="I209" i="15"/>
  <c r="I211" i="15"/>
  <c r="I212" i="15"/>
  <c r="I213" i="15"/>
  <c r="I214" i="15"/>
  <c r="I218" i="15"/>
  <c r="I219" i="15"/>
  <c r="I220" i="15"/>
  <c r="I222" i="15"/>
  <c r="I225" i="15"/>
  <c r="H5" i="15"/>
  <c r="H6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5" i="15"/>
  <c r="H156" i="15"/>
  <c r="H157" i="15"/>
  <c r="H158" i="15"/>
  <c r="H160" i="15"/>
  <c r="H161" i="15"/>
  <c r="H162" i="15"/>
  <c r="H163" i="15"/>
  <c r="H165" i="15"/>
  <c r="H167" i="15"/>
  <c r="H168" i="15"/>
  <c r="H169" i="15"/>
  <c r="H170" i="15"/>
  <c r="H171" i="15"/>
  <c r="H173" i="15"/>
  <c r="H177" i="15"/>
  <c r="H178" i="15"/>
  <c r="H181" i="15"/>
  <c r="H182" i="15"/>
  <c r="H183" i="15"/>
  <c r="H184" i="15"/>
  <c r="H185" i="15"/>
  <c r="H186" i="15"/>
  <c r="H188" i="15"/>
  <c r="H189" i="15"/>
  <c r="H192" i="15"/>
  <c r="H196" i="15"/>
  <c r="H197" i="15"/>
  <c r="H199" i="15"/>
  <c r="H201" i="15"/>
  <c r="H203" i="15"/>
  <c r="H204" i="15"/>
  <c r="H206" i="15"/>
  <c r="H207" i="15"/>
  <c r="H208" i="15"/>
  <c r="H210" i="15"/>
  <c r="H211" i="15"/>
  <c r="H214" i="15"/>
  <c r="H215" i="15"/>
  <c r="H216" i="15"/>
  <c r="H217" i="15"/>
  <c r="H218" i="15"/>
  <c r="H219" i="15"/>
  <c r="H221" i="15"/>
  <c r="H222" i="15"/>
  <c r="H223" i="15"/>
  <c r="H224" i="15"/>
  <c r="H225" i="15"/>
  <c r="L5" i="13"/>
  <c r="L6" i="13"/>
  <c r="L7" i="13"/>
  <c r="L8" i="13"/>
  <c r="L9" i="13"/>
  <c r="L10" i="13"/>
  <c r="L11" i="13"/>
  <c r="L12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2" i="13"/>
  <c r="L204" i="13"/>
  <c r="L205" i="13"/>
  <c r="L206" i="13"/>
  <c r="L207" i="13"/>
  <c r="L209" i="13"/>
  <c r="L211" i="13"/>
  <c r="L213" i="13"/>
  <c r="L214" i="13"/>
  <c r="L215" i="13"/>
  <c r="L217" i="13"/>
  <c r="L219" i="13"/>
  <c r="L220" i="13"/>
  <c r="L221" i="13"/>
  <c r="L222" i="13"/>
  <c r="L224" i="13"/>
  <c r="L232" i="13"/>
  <c r="L234" i="13"/>
  <c r="L235" i="13"/>
  <c r="L236" i="13"/>
  <c r="L237" i="13"/>
  <c r="L243" i="13"/>
  <c r="L244" i="13"/>
  <c r="L245" i="13"/>
  <c r="L246" i="13"/>
  <c r="L248" i="13"/>
  <c r="L249" i="13"/>
  <c r="L250" i="13"/>
  <c r="L251" i="13"/>
  <c r="L256" i="13"/>
  <c r="L259" i="13"/>
  <c r="L260" i="13"/>
  <c r="L261" i="13"/>
  <c r="L268" i="13"/>
  <c r="K5" i="13"/>
  <c r="K6" i="13"/>
  <c r="K7" i="13"/>
  <c r="K8" i="13"/>
  <c r="K9" i="13"/>
  <c r="K10" i="13"/>
  <c r="K11" i="13"/>
  <c r="K12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9" i="13"/>
  <c r="K191" i="13"/>
  <c r="K192" i="13"/>
  <c r="K193" i="13"/>
  <c r="K194" i="13"/>
  <c r="K195" i="13"/>
  <c r="K196" i="13"/>
  <c r="K197" i="13"/>
  <c r="K198" i="13"/>
  <c r="K199" i="13"/>
  <c r="K200" i="13"/>
  <c r="K201" i="13"/>
  <c r="K203" i="13"/>
  <c r="K206" i="13"/>
  <c r="K207" i="13"/>
  <c r="K209" i="13"/>
  <c r="K211" i="13"/>
  <c r="K212" i="13"/>
  <c r="K213" i="13"/>
  <c r="K214" i="13"/>
  <c r="K215" i="13"/>
  <c r="K217" i="13"/>
  <c r="K219" i="13"/>
  <c r="K221" i="13"/>
  <c r="K222" i="13"/>
  <c r="K224" i="13"/>
  <c r="K231" i="13"/>
  <c r="K232" i="13"/>
  <c r="K234" i="13"/>
  <c r="K236" i="13"/>
  <c r="K237" i="13"/>
  <c r="K242" i="13"/>
  <c r="K243" i="13"/>
  <c r="K244" i="13"/>
  <c r="K245" i="13"/>
  <c r="K248" i="13"/>
  <c r="K251" i="13"/>
  <c r="K253" i="13"/>
  <c r="K256" i="13"/>
  <c r="K258" i="13"/>
  <c r="K259" i="13"/>
  <c r="K260" i="13"/>
  <c r="K262" i="13"/>
  <c r="K268" i="13"/>
  <c r="I5" i="12"/>
  <c r="I6" i="12"/>
  <c r="I7" i="12"/>
  <c r="I8" i="12"/>
  <c r="I9" i="12"/>
  <c r="I10" i="12"/>
  <c r="I11" i="12"/>
  <c r="I13" i="12"/>
  <c r="I14" i="12"/>
  <c r="I15" i="12"/>
  <c r="I16" i="12"/>
  <c r="I17" i="12"/>
  <c r="I18" i="12"/>
  <c r="I19" i="12"/>
  <c r="I21" i="12"/>
  <c r="I22" i="12"/>
  <c r="I23" i="12"/>
  <c r="I24" i="12"/>
  <c r="I25" i="12"/>
  <c r="I26" i="12"/>
  <c r="I27" i="12"/>
  <c r="I28" i="12"/>
  <c r="I29" i="12"/>
  <c r="I30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9" i="12"/>
  <c r="I50" i="12"/>
  <c r="I51" i="12"/>
  <c r="I52" i="12"/>
  <c r="I53" i="12"/>
  <c r="I54" i="12"/>
  <c r="I55" i="12"/>
  <c r="I56" i="12"/>
  <c r="I58" i="12"/>
  <c r="I59" i="12"/>
  <c r="I60" i="12"/>
  <c r="I61" i="12"/>
  <c r="I62" i="12"/>
  <c r="I63" i="12"/>
  <c r="I64" i="12"/>
  <c r="I65" i="12"/>
  <c r="I66" i="12"/>
  <c r="I68" i="12"/>
  <c r="I69" i="12"/>
  <c r="I70" i="12"/>
  <c r="I71" i="12"/>
  <c r="I72" i="12"/>
  <c r="I73" i="12"/>
  <c r="I74" i="12"/>
  <c r="I75" i="12"/>
  <c r="I76" i="12"/>
  <c r="I78" i="12"/>
  <c r="I79" i="12"/>
  <c r="I80" i="12"/>
  <c r="I81" i="12"/>
  <c r="I82" i="12"/>
  <c r="I83" i="12"/>
  <c r="I85" i="12"/>
  <c r="I86" i="12"/>
  <c r="I87" i="12"/>
  <c r="I88" i="12"/>
  <c r="I90" i="12"/>
  <c r="I91" i="12"/>
  <c r="I92" i="12"/>
  <c r="I94" i="12"/>
  <c r="I95" i="12"/>
  <c r="I96" i="12"/>
  <c r="I97" i="12"/>
  <c r="I99" i="12"/>
  <c r="I100" i="12"/>
  <c r="I101" i="12"/>
  <c r="I102" i="12"/>
  <c r="I103" i="12"/>
  <c r="I105" i="12"/>
  <c r="I106" i="12"/>
  <c r="I108" i="12"/>
  <c r="I109" i="12"/>
  <c r="I111" i="12"/>
  <c r="I112" i="12"/>
  <c r="I113" i="12"/>
  <c r="I115" i="12"/>
  <c r="I117" i="12"/>
  <c r="I118" i="12"/>
  <c r="I120" i="12"/>
  <c r="I121" i="12"/>
  <c r="I122" i="12"/>
  <c r="I123" i="12"/>
  <c r="I124" i="12"/>
  <c r="I126" i="12"/>
  <c r="I127" i="12"/>
  <c r="I129" i="12"/>
  <c r="I132" i="12"/>
  <c r="I133" i="12"/>
  <c r="I134" i="12"/>
  <c r="I135" i="12"/>
  <c r="I137" i="12"/>
  <c r="I138" i="12"/>
  <c r="I139" i="12"/>
  <c r="I140" i="12"/>
  <c r="I145" i="12"/>
  <c r="I147" i="12"/>
  <c r="I150" i="12"/>
  <c r="I152" i="12"/>
  <c r="I156" i="12"/>
  <c r="I157" i="12"/>
  <c r="I158" i="12"/>
  <c r="I159" i="12"/>
  <c r="I160" i="12"/>
  <c r="I161" i="12"/>
  <c r="I163" i="12"/>
  <c r="I166" i="12"/>
  <c r="I169" i="12"/>
  <c r="I170" i="12"/>
  <c r="I172" i="12"/>
  <c r="I173" i="12"/>
  <c r="I175" i="12"/>
  <c r="I176" i="12"/>
  <c r="I177" i="12"/>
  <c r="I181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9" i="12"/>
  <c r="H60" i="12"/>
  <c r="H61" i="12"/>
  <c r="H62" i="12"/>
  <c r="H63" i="12"/>
  <c r="H64" i="12"/>
  <c r="H65" i="12"/>
  <c r="H66" i="12"/>
  <c r="H68" i="12"/>
  <c r="H69" i="12"/>
  <c r="H70" i="12"/>
  <c r="H71" i="12"/>
  <c r="H72" i="12"/>
  <c r="H73" i="12"/>
  <c r="H74" i="12"/>
  <c r="H75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4" i="12"/>
  <c r="H95" i="12"/>
  <c r="H96" i="12"/>
  <c r="H97" i="12"/>
  <c r="H99" i="12"/>
  <c r="H100" i="12"/>
  <c r="H101" i="12"/>
  <c r="H102" i="12"/>
  <c r="H103" i="12"/>
  <c r="H105" i="12"/>
  <c r="H106" i="12"/>
  <c r="H107" i="12"/>
  <c r="H108" i="12"/>
  <c r="H109" i="12"/>
  <c r="H111" i="12"/>
  <c r="H112" i="12"/>
  <c r="H113" i="12"/>
  <c r="H115" i="12"/>
  <c r="H116" i="12"/>
  <c r="H117" i="12"/>
  <c r="H118" i="12"/>
  <c r="H120" i="12"/>
  <c r="H121" i="12"/>
  <c r="H123" i="12"/>
  <c r="H124" i="12"/>
  <c r="H125" i="12"/>
  <c r="H126" i="12"/>
  <c r="H127" i="12"/>
  <c r="H129" i="12"/>
  <c r="H131" i="12"/>
  <c r="H132" i="12"/>
  <c r="H134" i="12"/>
  <c r="H135" i="12"/>
  <c r="H136" i="12"/>
  <c r="H137" i="12"/>
  <c r="H139" i="12"/>
  <c r="H140" i="12"/>
  <c r="H142" i="12"/>
  <c r="H144" i="12"/>
  <c r="H145" i="12"/>
  <c r="H146" i="12"/>
  <c r="H147" i="12"/>
  <c r="H150" i="12"/>
  <c r="H151" i="12"/>
  <c r="H152" i="12"/>
  <c r="H153" i="12"/>
  <c r="H154" i="12"/>
  <c r="H155" i="12"/>
  <c r="H156" i="12"/>
  <c r="H159" i="12"/>
  <c r="H160" i="12"/>
  <c r="H161" i="12"/>
  <c r="H164" i="12"/>
  <c r="H165" i="12"/>
  <c r="H167" i="12"/>
  <c r="H168" i="12"/>
  <c r="H169" i="12"/>
  <c r="H171" i="12"/>
  <c r="H173" i="12"/>
  <c r="H174" i="12"/>
  <c r="H175" i="12"/>
  <c r="H178" i="12"/>
  <c r="H179" i="12"/>
  <c r="H180" i="12"/>
  <c r="H181" i="12"/>
  <c r="C132" i="11"/>
  <c r="E132" i="11"/>
  <c r="G132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1" i="11"/>
  <c r="I32" i="11"/>
  <c r="I33" i="11"/>
  <c r="I34" i="11"/>
  <c r="I35" i="11"/>
  <c r="I36" i="11"/>
  <c r="I37" i="11"/>
  <c r="I38" i="11"/>
  <c r="I39" i="11"/>
  <c r="I40" i="11"/>
  <c r="I41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60" i="11"/>
  <c r="I61" i="11"/>
  <c r="I65" i="11"/>
  <c r="I66" i="11"/>
  <c r="I67" i="11"/>
  <c r="I68" i="11"/>
  <c r="I69" i="11"/>
  <c r="I70" i="11"/>
  <c r="I73" i="11"/>
  <c r="I74" i="11"/>
  <c r="I75" i="11"/>
  <c r="I78" i="11"/>
  <c r="I80" i="11"/>
  <c r="I81" i="11"/>
  <c r="I82" i="11"/>
  <c r="I83" i="11"/>
  <c r="I84" i="11"/>
  <c r="I85" i="11"/>
  <c r="I87" i="11"/>
  <c r="I91" i="11"/>
  <c r="I92" i="11"/>
  <c r="I96" i="11"/>
  <c r="I97" i="11"/>
  <c r="I100" i="11"/>
  <c r="I101" i="11"/>
  <c r="I102" i="11"/>
  <c r="I103" i="11"/>
  <c r="I104" i="11"/>
  <c r="I105" i="11"/>
  <c r="I106" i="11"/>
  <c r="I108" i="11"/>
  <c r="I109" i="11"/>
  <c r="I110" i="11"/>
  <c r="I111" i="11"/>
  <c r="I112" i="11"/>
  <c r="I113" i="11"/>
  <c r="I114" i="11"/>
  <c r="I117" i="11"/>
  <c r="I118" i="11"/>
  <c r="I119" i="11"/>
  <c r="I121" i="11"/>
  <c r="I122" i="11"/>
  <c r="I123" i="11"/>
  <c r="I124" i="11"/>
  <c r="I125" i="11"/>
  <c r="I126" i="11"/>
  <c r="I127" i="11"/>
  <c r="I128" i="11"/>
  <c r="I129" i="11"/>
  <c r="I130" i="11"/>
  <c r="H5" i="11"/>
  <c r="H6" i="11"/>
  <c r="H7" i="11"/>
  <c r="H8" i="11"/>
  <c r="H9" i="11"/>
  <c r="H10" i="11"/>
  <c r="H11" i="11"/>
  <c r="H12" i="11"/>
  <c r="H13" i="11"/>
  <c r="H14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60" i="11"/>
  <c r="H61" i="11"/>
  <c r="H62" i="11"/>
  <c r="H64" i="11"/>
  <c r="H65" i="11"/>
  <c r="H66" i="11"/>
  <c r="H67" i="11"/>
  <c r="H69" i="11"/>
  <c r="H70" i="11"/>
  <c r="H72" i="11"/>
  <c r="H73" i="11"/>
  <c r="H74" i="11"/>
  <c r="H75" i="11"/>
  <c r="H78" i="11"/>
  <c r="H80" i="11"/>
  <c r="H82" i="11"/>
  <c r="H83" i="11"/>
  <c r="H84" i="11"/>
  <c r="H85" i="11"/>
  <c r="H86" i="11"/>
  <c r="H87" i="11"/>
  <c r="H88" i="11"/>
  <c r="H89" i="11"/>
  <c r="H91" i="11"/>
  <c r="H92" i="11"/>
  <c r="H96" i="11"/>
  <c r="H97" i="11"/>
  <c r="H99" i="11"/>
  <c r="H102" i="11"/>
  <c r="H105" i="11"/>
  <c r="H107" i="11"/>
  <c r="H109" i="11"/>
  <c r="H115" i="11"/>
  <c r="H116" i="11"/>
  <c r="H118" i="11"/>
  <c r="H120" i="11"/>
  <c r="H129" i="11"/>
  <c r="H131" i="11"/>
  <c r="F12" i="6"/>
  <c r="E14" i="4"/>
  <c r="D14" i="4"/>
  <c r="D4" i="4"/>
  <c r="D3" i="4"/>
  <c r="G29" i="29"/>
  <c r="G44" i="29"/>
  <c r="F45" i="29"/>
  <c r="D17" i="29"/>
  <c r="D18" i="29" s="1"/>
  <c r="E18" i="29"/>
  <c r="J268" i="13"/>
  <c r="J4" i="13"/>
  <c r="J5" i="13"/>
  <c r="J6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I268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4" i="13"/>
  <c r="D6" i="29"/>
  <c r="D7" i="29"/>
  <c r="D8" i="29"/>
  <c r="D9" i="29"/>
  <c r="D10" i="29"/>
  <c r="D11" i="29"/>
  <c r="D12" i="29"/>
  <c r="D13" i="29"/>
  <c r="D14" i="29"/>
  <c r="D15" i="29"/>
  <c r="D16" i="29"/>
  <c r="D5" i="29"/>
  <c r="I12" i="27"/>
  <c r="H12" i="27"/>
  <c r="G12" i="27"/>
  <c r="C12" i="27"/>
  <c r="E12" i="27"/>
  <c r="D12" i="27"/>
  <c r="L4" i="49"/>
  <c r="L3" i="49"/>
  <c r="E24" i="53"/>
  <c r="B19" i="53"/>
  <c r="G7" i="27"/>
  <c r="G5" i="27"/>
  <c r="G9" i="26"/>
  <c r="G4" i="27"/>
  <c r="F12" i="27"/>
  <c r="G4" i="26"/>
  <c r="F9" i="26"/>
  <c r="G4" i="25"/>
  <c r="G8" i="24"/>
  <c r="G5" i="24"/>
  <c r="G4" i="24"/>
  <c r="G4" i="14"/>
  <c r="G5" i="15"/>
  <c r="G4" i="15"/>
  <c r="F225" i="15"/>
  <c r="D251" i="54" l="1"/>
  <c r="C252" i="54"/>
  <c r="F14" i="8"/>
  <c r="H4" i="8"/>
  <c r="H5" i="6"/>
  <c r="G5" i="6"/>
  <c r="H4" i="6"/>
  <c r="G4" i="6"/>
  <c r="I275" i="2"/>
  <c r="D4" i="2"/>
  <c r="E4" i="2"/>
  <c r="E5" i="2"/>
  <c r="E6" i="2"/>
  <c r="G268" i="14"/>
  <c r="F268" i="14"/>
  <c r="F181" i="12"/>
  <c r="F132" i="11"/>
  <c r="E15" i="9"/>
  <c r="H267" i="13" l="1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B174" i="52"/>
  <c r="C174" i="52"/>
  <c r="G275" i="2" l="1"/>
  <c r="H275" i="2"/>
  <c r="C5" i="2" s="1"/>
  <c r="D275" i="2"/>
  <c r="B275" i="2"/>
  <c r="B4" i="2" s="1"/>
  <c r="C275" i="2"/>
  <c r="C4" i="2" s="1"/>
  <c r="B5" i="2"/>
  <c r="I4" i="11"/>
  <c r="H4" i="26"/>
  <c r="H4" i="25"/>
  <c r="I4" i="25"/>
  <c r="I4" i="15"/>
  <c r="H4" i="15"/>
  <c r="L4" i="13"/>
  <c r="K4" i="13"/>
  <c r="H4" i="12"/>
  <c r="I4" i="12"/>
  <c r="H4" i="11"/>
  <c r="H8" i="6"/>
  <c r="H7" i="6"/>
  <c r="H6" i="6"/>
  <c r="D5" i="2" l="1"/>
  <c r="B6" i="2"/>
  <c r="C6" i="2"/>
  <c r="D6" i="2" l="1"/>
  <c r="H7" i="7"/>
  <c r="H5" i="7"/>
  <c r="H4" i="7"/>
  <c r="H6" i="7"/>
  <c r="H8" i="7"/>
  <c r="H9" i="7"/>
  <c r="H10" i="7"/>
  <c r="H11" i="7"/>
  <c r="H11" i="6"/>
  <c r="H9" i="6"/>
  <c r="H10" i="6"/>
  <c r="G24" i="29" l="1"/>
  <c r="G32" i="29"/>
  <c r="G40" i="29"/>
  <c r="G25" i="29"/>
  <c r="G33" i="29"/>
  <c r="G41" i="29"/>
  <c r="G26" i="29"/>
  <c r="G34" i="29"/>
  <c r="G42" i="29"/>
  <c r="G27" i="29"/>
  <c r="G35" i="29"/>
  <c r="G43" i="29"/>
  <c r="G28" i="29"/>
  <c r="G36" i="29"/>
  <c r="G37" i="29"/>
  <c r="G22" i="29"/>
  <c r="G30" i="29"/>
  <c r="G38" i="29"/>
  <c r="G31" i="29"/>
  <c r="G23" i="29"/>
  <c r="G39" i="29"/>
  <c r="G9" i="27"/>
  <c r="G11" i="27"/>
  <c r="G8" i="27"/>
  <c r="G6" i="27"/>
  <c r="G7" i="25" l="1"/>
  <c r="G12" i="24"/>
  <c r="H268" i="13"/>
  <c r="G5" i="12"/>
  <c r="G4" i="12"/>
  <c r="D132" i="11"/>
  <c r="H132" i="11" s="1"/>
  <c r="D250" i="54"/>
  <c r="D3" i="52"/>
  <c r="D14" i="8"/>
  <c r="F12" i="7"/>
  <c r="D12" i="6"/>
  <c r="H45" i="29" l="1"/>
  <c r="G45" i="29"/>
  <c r="D45" i="29"/>
  <c r="B45" i="29"/>
  <c r="E45" i="29" l="1"/>
  <c r="E25" i="29"/>
  <c r="E33" i="29"/>
  <c r="E41" i="29"/>
  <c r="E26" i="29"/>
  <c r="E34" i="29"/>
  <c r="E42" i="29"/>
  <c r="E27" i="29"/>
  <c r="E35" i="29"/>
  <c r="E43" i="29"/>
  <c r="E28" i="29"/>
  <c r="E36" i="29"/>
  <c r="E44" i="29"/>
  <c r="E29" i="29"/>
  <c r="E37" i="29"/>
  <c r="E22" i="29"/>
  <c r="E30" i="29"/>
  <c r="E38" i="29"/>
  <c r="E23" i="29"/>
  <c r="E31" i="29"/>
  <c r="E39" i="29"/>
  <c r="E24" i="29"/>
  <c r="E32" i="29"/>
  <c r="E40" i="29"/>
  <c r="C37" i="29"/>
  <c r="C23" i="29"/>
  <c r="C31" i="29"/>
  <c r="C38" i="29"/>
  <c r="C24" i="29"/>
  <c r="C32" i="29"/>
  <c r="C39" i="29"/>
  <c r="C25" i="29"/>
  <c r="C33" i="29"/>
  <c r="C40" i="29"/>
  <c r="C26" i="29"/>
  <c r="C22" i="29"/>
  <c r="C41" i="29"/>
  <c r="C27" i="29"/>
  <c r="C34" i="29"/>
  <c r="C42" i="29"/>
  <c r="C28" i="29"/>
  <c r="C35" i="29"/>
  <c r="C43" i="29"/>
  <c r="C29" i="29"/>
  <c r="C36" i="29"/>
  <c r="C44" i="29"/>
  <c r="C30" i="29"/>
  <c r="I23" i="29"/>
  <c r="I31" i="29"/>
  <c r="I39" i="29"/>
  <c r="I24" i="29"/>
  <c r="I32" i="29"/>
  <c r="I40" i="29"/>
  <c r="I25" i="29"/>
  <c r="I33" i="29"/>
  <c r="I41" i="29"/>
  <c r="I26" i="29"/>
  <c r="I34" i="29"/>
  <c r="I42" i="29"/>
  <c r="I27" i="29"/>
  <c r="I35" i="29"/>
  <c r="I43" i="29"/>
  <c r="I28" i="29"/>
  <c r="I36" i="29"/>
  <c r="I44" i="29"/>
  <c r="I29" i="29"/>
  <c r="I37" i="29"/>
  <c r="I22" i="29"/>
  <c r="I38" i="29"/>
  <c r="I30" i="29"/>
  <c r="I45" i="29"/>
  <c r="C45" i="29"/>
  <c r="I4" i="26"/>
  <c r="B9" i="26"/>
  <c r="G5" i="25" l="1"/>
  <c r="G6" i="25"/>
  <c r="G8" i="25"/>
  <c r="G9" i="25"/>
  <c r="G10" i="25"/>
  <c r="G11" i="25"/>
  <c r="G12" i="25"/>
  <c r="E5" i="25"/>
  <c r="E6" i="25"/>
  <c r="E7" i="25"/>
  <c r="E8" i="25"/>
  <c r="E9" i="25"/>
  <c r="E10" i="25"/>
  <c r="E11" i="25"/>
  <c r="E12" i="25"/>
  <c r="E4" i="25"/>
  <c r="C5" i="25"/>
  <c r="C6" i="25"/>
  <c r="C7" i="25"/>
  <c r="C8" i="25"/>
  <c r="C9" i="25"/>
  <c r="C10" i="25"/>
  <c r="C11" i="25"/>
  <c r="C12" i="25"/>
  <c r="C4" i="25"/>
  <c r="E12" i="24"/>
  <c r="C10" i="24"/>
  <c r="G261" i="14"/>
  <c r="D268" i="14"/>
  <c r="E232" i="14" s="1"/>
  <c r="B268" i="14"/>
  <c r="G267" i="14"/>
  <c r="E267" i="14"/>
  <c r="G266" i="14"/>
  <c r="G265" i="14"/>
  <c r="G264" i="14"/>
  <c r="G263" i="14"/>
  <c r="E263" i="14"/>
  <c r="G262" i="14"/>
  <c r="G260" i="14"/>
  <c r="G259" i="14"/>
  <c r="E259" i="14"/>
  <c r="G258" i="14"/>
  <c r="G257" i="14"/>
  <c r="G256" i="14"/>
  <c r="G255" i="14"/>
  <c r="G254" i="14"/>
  <c r="E254" i="14"/>
  <c r="G253" i="14"/>
  <c r="G252" i="14"/>
  <c r="G251" i="14"/>
  <c r="E251" i="14"/>
  <c r="G250" i="14"/>
  <c r="G249" i="14"/>
  <c r="G248" i="14"/>
  <c r="G247" i="14"/>
  <c r="G246" i="14"/>
  <c r="E246" i="14"/>
  <c r="G245" i="14"/>
  <c r="G244" i="14"/>
  <c r="G243" i="14"/>
  <c r="E243" i="14"/>
  <c r="G242" i="14"/>
  <c r="G241" i="14"/>
  <c r="G240" i="14"/>
  <c r="G239" i="14"/>
  <c r="G238" i="14"/>
  <c r="E238" i="14"/>
  <c r="G237" i="14"/>
  <c r="G236" i="14"/>
  <c r="G235" i="14"/>
  <c r="E235" i="14"/>
  <c r="G234" i="14"/>
  <c r="G233" i="14"/>
  <c r="G232" i="14"/>
  <c r="G231" i="14"/>
  <c r="G230" i="14"/>
  <c r="G229" i="14"/>
  <c r="G228" i="14"/>
  <c r="E228" i="14"/>
  <c r="G227" i="14"/>
  <c r="G226" i="14"/>
  <c r="E226" i="14"/>
  <c r="G225" i="14"/>
  <c r="G224" i="14"/>
  <c r="E224" i="14"/>
  <c r="G223" i="14"/>
  <c r="G222" i="14"/>
  <c r="G221" i="14"/>
  <c r="G220" i="14"/>
  <c r="G219" i="14"/>
  <c r="E219" i="14"/>
  <c r="G218" i="14"/>
  <c r="G217" i="14"/>
  <c r="G216" i="14"/>
  <c r="G215" i="14"/>
  <c r="E215" i="14"/>
  <c r="G214" i="14"/>
  <c r="G213" i="14"/>
  <c r="G212" i="14"/>
  <c r="G211" i="14"/>
  <c r="E211" i="14"/>
  <c r="G210" i="14"/>
  <c r="G209" i="14"/>
  <c r="G208" i="14"/>
  <c r="E208" i="14"/>
  <c r="G207" i="14"/>
  <c r="G206" i="14"/>
  <c r="E206" i="14"/>
  <c r="G205" i="14"/>
  <c r="G204" i="14"/>
  <c r="G203" i="14"/>
  <c r="G202" i="14"/>
  <c r="E202" i="14"/>
  <c r="G201" i="14"/>
  <c r="G200" i="14"/>
  <c r="G199" i="14"/>
  <c r="E199" i="14"/>
  <c r="G198" i="14"/>
  <c r="G197" i="14"/>
  <c r="G196" i="14"/>
  <c r="G195" i="14"/>
  <c r="G194" i="14"/>
  <c r="G193" i="14"/>
  <c r="G192" i="14"/>
  <c r="E192" i="14"/>
  <c r="G191" i="14"/>
  <c r="G190" i="14"/>
  <c r="E190" i="14"/>
  <c r="G189" i="14"/>
  <c r="G188" i="14"/>
  <c r="E188" i="14"/>
  <c r="G187" i="14"/>
  <c r="G186" i="14"/>
  <c r="G185" i="14"/>
  <c r="G184" i="14"/>
  <c r="G183" i="14"/>
  <c r="E183" i="14"/>
  <c r="G182" i="14"/>
  <c r="G181" i="14"/>
  <c r="G180" i="14"/>
  <c r="G179" i="14"/>
  <c r="E179" i="14"/>
  <c r="G178" i="14"/>
  <c r="G177" i="14"/>
  <c r="C177" i="14"/>
  <c r="G176" i="14"/>
  <c r="G175" i="14"/>
  <c r="E175" i="14"/>
  <c r="G174" i="14"/>
  <c r="G173" i="14"/>
  <c r="G172" i="14"/>
  <c r="E172" i="14"/>
  <c r="G171" i="14"/>
  <c r="G170" i="14"/>
  <c r="G169" i="14"/>
  <c r="G168" i="14"/>
  <c r="G167" i="14"/>
  <c r="G166" i="14"/>
  <c r="G165" i="14"/>
  <c r="E165" i="14"/>
  <c r="G164" i="14"/>
  <c r="G163" i="14"/>
  <c r="E163" i="14"/>
  <c r="G162" i="14"/>
  <c r="G161" i="14"/>
  <c r="E161" i="14"/>
  <c r="G160" i="14"/>
  <c r="G159" i="14"/>
  <c r="G158" i="14"/>
  <c r="G157" i="14"/>
  <c r="G156" i="14"/>
  <c r="E156" i="14"/>
  <c r="G155" i="14"/>
  <c r="G154" i="14"/>
  <c r="C154" i="14"/>
  <c r="G153" i="14"/>
  <c r="G152" i="14"/>
  <c r="E152" i="14"/>
  <c r="G151" i="14"/>
  <c r="G150" i="14"/>
  <c r="G149" i="14"/>
  <c r="G148" i="14"/>
  <c r="E148" i="14"/>
  <c r="G147" i="14"/>
  <c r="G146" i="14"/>
  <c r="C146" i="14"/>
  <c r="G145" i="14"/>
  <c r="G144" i="14"/>
  <c r="E144" i="14"/>
  <c r="G143" i="14"/>
  <c r="G142" i="14"/>
  <c r="E142" i="14"/>
  <c r="G141" i="14"/>
  <c r="G140" i="14"/>
  <c r="E140" i="14"/>
  <c r="G139" i="14"/>
  <c r="G138" i="14"/>
  <c r="E138" i="14"/>
  <c r="G137" i="14"/>
  <c r="G136" i="14"/>
  <c r="E136" i="14"/>
  <c r="G135" i="14"/>
  <c r="G134" i="14"/>
  <c r="E134" i="14"/>
  <c r="G133" i="14"/>
  <c r="G132" i="14"/>
  <c r="E132" i="14"/>
  <c r="G131" i="14"/>
  <c r="G130" i="14"/>
  <c r="E130" i="14"/>
  <c r="G129" i="14"/>
  <c r="G128" i="14"/>
  <c r="E128" i="14"/>
  <c r="G127" i="14"/>
  <c r="G126" i="14"/>
  <c r="E126" i="14"/>
  <c r="G125" i="14"/>
  <c r="G124" i="14"/>
  <c r="E124" i="14"/>
  <c r="G123" i="14"/>
  <c r="G122" i="14"/>
  <c r="E122" i="14"/>
  <c r="G121" i="14"/>
  <c r="G120" i="14"/>
  <c r="E120" i="14"/>
  <c r="G119" i="14"/>
  <c r="G118" i="14"/>
  <c r="E118" i="14"/>
  <c r="G117" i="14"/>
  <c r="G116" i="14"/>
  <c r="E116" i="14"/>
  <c r="G115" i="14"/>
  <c r="G114" i="14"/>
  <c r="E114" i="14"/>
  <c r="G113" i="14"/>
  <c r="G112" i="14"/>
  <c r="E112" i="14"/>
  <c r="C112" i="14"/>
  <c r="G111" i="14"/>
  <c r="G110" i="14"/>
  <c r="G109" i="14"/>
  <c r="E109" i="14"/>
  <c r="G108" i="14"/>
  <c r="G107" i="14"/>
  <c r="G106" i="14"/>
  <c r="G105" i="14"/>
  <c r="E105" i="14"/>
  <c r="G104" i="14"/>
  <c r="C104" i="14"/>
  <c r="G103" i="14"/>
  <c r="E103" i="14"/>
  <c r="G102" i="14"/>
  <c r="G101" i="14"/>
  <c r="E101" i="14"/>
  <c r="G100" i="14"/>
  <c r="G99" i="14"/>
  <c r="E99" i="14"/>
  <c r="G98" i="14"/>
  <c r="G97" i="14"/>
  <c r="E97" i="14"/>
  <c r="G96" i="14"/>
  <c r="G95" i="14"/>
  <c r="E95" i="14"/>
  <c r="G94" i="14"/>
  <c r="G93" i="14"/>
  <c r="E93" i="14"/>
  <c r="G92" i="14"/>
  <c r="G91" i="14"/>
  <c r="E91" i="14"/>
  <c r="G90" i="14"/>
  <c r="G89" i="14"/>
  <c r="E89" i="14"/>
  <c r="G88" i="14"/>
  <c r="G87" i="14"/>
  <c r="E87" i="14"/>
  <c r="G86" i="14"/>
  <c r="G85" i="14"/>
  <c r="E85" i="14"/>
  <c r="G84" i="14"/>
  <c r="G83" i="14"/>
  <c r="E83" i="14"/>
  <c r="G82" i="14"/>
  <c r="G81" i="14"/>
  <c r="E81" i="14"/>
  <c r="G80" i="14"/>
  <c r="G79" i="14"/>
  <c r="E79" i="14"/>
  <c r="G78" i="14"/>
  <c r="G77" i="14"/>
  <c r="E77" i="14"/>
  <c r="G76" i="14"/>
  <c r="G75" i="14"/>
  <c r="E75" i="14"/>
  <c r="G74" i="14"/>
  <c r="G73" i="14"/>
  <c r="E73" i="14"/>
  <c r="G72" i="14"/>
  <c r="G71" i="14"/>
  <c r="E71" i="14"/>
  <c r="G70" i="14"/>
  <c r="G69" i="14"/>
  <c r="E69" i="14"/>
  <c r="G68" i="14"/>
  <c r="G67" i="14"/>
  <c r="E67" i="14"/>
  <c r="G66" i="14"/>
  <c r="G65" i="14"/>
  <c r="E65" i="14"/>
  <c r="G64" i="14"/>
  <c r="G63" i="14"/>
  <c r="E63" i="14"/>
  <c r="G62" i="14"/>
  <c r="G61" i="14"/>
  <c r="E61" i="14"/>
  <c r="G60" i="14"/>
  <c r="G59" i="14"/>
  <c r="E59" i="14"/>
  <c r="G58" i="14"/>
  <c r="G57" i="14"/>
  <c r="E57" i="14"/>
  <c r="G56" i="14"/>
  <c r="G55" i="14"/>
  <c r="E55" i="14"/>
  <c r="C55" i="14"/>
  <c r="G54" i="14"/>
  <c r="E54" i="14"/>
  <c r="G53" i="14"/>
  <c r="G52" i="14"/>
  <c r="G51" i="14"/>
  <c r="G50" i="14"/>
  <c r="E50" i="14"/>
  <c r="G49" i="14"/>
  <c r="G48" i="14"/>
  <c r="G47" i="14"/>
  <c r="G46" i="14"/>
  <c r="E46" i="14"/>
  <c r="G45" i="14"/>
  <c r="G44" i="14"/>
  <c r="G43" i="14"/>
  <c r="G42" i="14"/>
  <c r="E42" i="14"/>
  <c r="G41" i="14"/>
  <c r="G40" i="14"/>
  <c r="G39" i="14"/>
  <c r="G38" i="14"/>
  <c r="E38" i="14"/>
  <c r="G37" i="14"/>
  <c r="G36" i="14"/>
  <c r="G35" i="14"/>
  <c r="G34" i="14"/>
  <c r="E34" i="14"/>
  <c r="G33" i="14"/>
  <c r="G32" i="14"/>
  <c r="G31" i="14"/>
  <c r="G30" i="14"/>
  <c r="E30" i="14"/>
  <c r="G29" i="14"/>
  <c r="G28" i="14"/>
  <c r="G27" i="14"/>
  <c r="G26" i="14"/>
  <c r="E26" i="14"/>
  <c r="G25" i="14"/>
  <c r="G24" i="14"/>
  <c r="G23" i="14"/>
  <c r="G22" i="14"/>
  <c r="E22" i="14"/>
  <c r="G21" i="14"/>
  <c r="G20" i="14"/>
  <c r="G19" i="14"/>
  <c r="G18" i="14"/>
  <c r="E18" i="14"/>
  <c r="G17" i="14"/>
  <c r="G16" i="14"/>
  <c r="G15" i="14"/>
  <c r="G14" i="14"/>
  <c r="E14" i="14"/>
  <c r="C14" i="14"/>
  <c r="G13" i="14"/>
  <c r="G12" i="14"/>
  <c r="E12" i="14"/>
  <c r="G11" i="14"/>
  <c r="G10" i="14"/>
  <c r="E10" i="14"/>
  <c r="G9" i="14"/>
  <c r="G8" i="14"/>
  <c r="E8" i="14"/>
  <c r="G7" i="14"/>
  <c r="G6" i="14"/>
  <c r="E6" i="14"/>
  <c r="G5" i="14"/>
  <c r="D225" i="15"/>
  <c r="B225" i="15"/>
  <c r="G224" i="15"/>
  <c r="E224" i="15"/>
  <c r="G219" i="15"/>
  <c r="G217" i="15"/>
  <c r="G216" i="15"/>
  <c r="G215" i="15"/>
  <c r="G214" i="15"/>
  <c r="G212" i="15"/>
  <c r="G209" i="15"/>
  <c r="E208" i="15"/>
  <c r="G207" i="15"/>
  <c r="G206" i="15"/>
  <c r="G204" i="15"/>
  <c r="G203" i="15"/>
  <c r="G202" i="15"/>
  <c r="G201" i="15"/>
  <c r="G199" i="15"/>
  <c r="G198" i="15"/>
  <c r="G197" i="15"/>
  <c r="G195" i="15"/>
  <c r="G194" i="15"/>
  <c r="G192" i="15"/>
  <c r="G190" i="15"/>
  <c r="G188" i="15"/>
  <c r="G186" i="15"/>
  <c r="G184" i="15"/>
  <c r="G183" i="15"/>
  <c r="G182" i="15"/>
  <c r="G181" i="15"/>
  <c r="G180" i="15"/>
  <c r="G178" i="15"/>
  <c r="G177" i="15"/>
  <c r="G176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59" i="15"/>
  <c r="G158" i="15"/>
  <c r="G157" i="15"/>
  <c r="G155" i="15"/>
  <c r="E154" i="15"/>
  <c r="G153" i="15"/>
  <c r="G151" i="15"/>
  <c r="G149" i="15"/>
  <c r="G148" i="15"/>
  <c r="G147" i="15"/>
  <c r="G146" i="15"/>
  <c r="G145" i="15"/>
  <c r="E145" i="15"/>
  <c r="G143" i="15"/>
  <c r="G141" i="15"/>
  <c r="G140" i="15"/>
  <c r="G139" i="15"/>
  <c r="G138" i="15"/>
  <c r="G136" i="15"/>
  <c r="G135" i="15"/>
  <c r="G133" i="15"/>
  <c r="G132" i="15"/>
  <c r="G131" i="15"/>
  <c r="G129" i="15"/>
  <c r="G127" i="15"/>
  <c r="G125" i="15"/>
  <c r="E125" i="15"/>
  <c r="G123" i="15"/>
  <c r="G122" i="15"/>
  <c r="G121" i="15"/>
  <c r="G120" i="15"/>
  <c r="G119" i="15"/>
  <c r="G117" i="15"/>
  <c r="E116" i="15"/>
  <c r="G115" i="15"/>
  <c r="G114" i="15"/>
  <c r="G113" i="15"/>
  <c r="G111" i="15"/>
  <c r="G110" i="15"/>
  <c r="E110" i="15"/>
  <c r="E109" i="15"/>
  <c r="G108" i="15"/>
  <c r="G106" i="15"/>
  <c r="G105" i="15"/>
  <c r="G104" i="15"/>
  <c r="C104" i="15"/>
  <c r="G103" i="15"/>
  <c r="G101" i="15"/>
  <c r="G99" i="15"/>
  <c r="G97" i="15"/>
  <c r="G95" i="15"/>
  <c r="G94" i="15"/>
  <c r="G93" i="15"/>
  <c r="G91" i="15"/>
  <c r="E91" i="15"/>
  <c r="G89" i="15"/>
  <c r="G88" i="15"/>
  <c r="G86" i="15"/>
  <c r="G84" i="15"/>
  <c r="E84" i="15"/>
  <c r="E83" i="15"/>
  <c r="G82" i="15"/>
  <c r="G81" i="15"/>
  <c r="G80" i="15"/>
  <c r="G79" i="15"/>
  <c r="G78" i="15"/>
  <c r="E78" i="15"/>
  <c r="G76" i="15"/>
  <c r="G75" i="15"/>
  <c r="G74" i="15"/>
  <c r="G73" i="15"/>
  <c r="G72" i="15"/>
  <c r="G71" i="15"/>
  <c r="G70" i="15"/>
  <c r="G69" i="15"/>
  <c r="G68" i="15"/>
  <c r="E68" i="15"/>
  <c r="G67" i="15"/>
  <c r="G66" i="15"/>
  <c r="G65" i="15"/>
  <c r="G64" i="15"/>
  <c r="G63" i="15"/>
  <c r="G62" i="15"/>
  <c r="G61" i="15"/>
  <c r="G60" i="15"/>
  <c r="G59" i="15"/>
  <c r="E59" i="15"/>
  <c r="G58" i="15"/>
  <c r="G57" i="15"/>
  <c r="G56" i="15"/>
  <c r="G55" i="15"/>
  <c r="G54" i="15"/>
  <c r="G53" i="15"/>
  <c r="E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E36" i="15"/>
  <c r="G35" i="15"/>
  <c r="G34" i="15"/>
  <c r="G33" i="15"/>
  <c r="G32" i="15"/>
  <c r="G31" i="15"/>
  <c r="G30" i="15"/>
  <c r="G29" i="15"/>
  <c r="G28" i="15"/>
  <c r="G27" i="15"/>
  <c r="E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C12" i="15"/>
  <c r="G11" i="15"/>
  <c r="G10" i="15"/>
  <c r="G9" i="15"/>
  <c r="G8" i="15"/>
  <c r="G7" i="15"/>
  <c r="G6" i="15"/>
  <c r="E4" i="15"/>
  <c r="G268" i="13"/>
  <c r="F268" i="13"/>
  <c r="D268" i="13"/>
  <c r="B268" i="13"/>
  <c r="C190" i="13"/>
  <c r="C184" i="13"/>
  <c r="C100" i="13"/>
  <c r="C85" i="13"/>
  <c r="C75" i="13"/>
  <c r="C62" i="13"/>
  <c r="C55" i="13"/>
  <c r="C25" i="13"/>
  <c r="E18" i="13"/>
  <c r="D181" i="12"/>
  <c r="E11" i="12" s="1"/>
  <c r="G9" i="12"/>
  <c r="G11" i="12"/>
  <c r="G12" i="12"/>
  <c r="G17" i="12"/>
  <c r="G19" i="12"/>
  <c r="G20" i="12"/>
  <c r="G25" i="12"/>
  <c r="G27" i="12"/>
  <c r="G28" i="12"/>
  <c r="G33" i="12"/>
  <c r="G35" i="12"/>
  <c r="G36" i="12"/>
  <c r="G41" i="12"/>
  <c r="G43" i="12"/>
  <c r="G44" i="12"/>
  <c r="G49" i="12"/>
  <c r="G51" i="12"/>
  <c r="G52" i="12"/>
  <c r="G57" i="12"/>
  <c r="G59" i="12"/>
  <c r="G60" i="12"/>
  <c r="G65" i="12"/>
  <c r="G67" i="12"/>
  <c r="G68" i="12"/>
  <c r="G73" i="12"/>
  <c r="G75" i="12"/>
  <c r="G76" i="12"/>
  <c r="G81" i="12"/>
  <c r="G83" i="12"/>
  <c r="G84" i="12"/>
  <c r="G89" i="12"/>
  <c r="G91" i="12"/>
  <c r="G92" i="12"/>
  <c r="G97" i="12"/>
  <c r="G99" i="12"/>
  <c r="G100" i="12"/>
  <c r="G105" i="12"/>
  <c r="G107" i="12"/>
  <c r="G108" i="12"/>
  <c r="G113" i="12"/>
  <c r="G115" i="12"/>
  <c r="G116" i="12"/>
  <c r="G121" i="12"/>
  <c r="G123" i="12"/>
  <c r="G124" i="12"/>
  <c r="G129" i="12"/>
  <c r="G131" i="12"/>
  <c r="G132" i="12"/>
  <c r="G137" i="12"/>
  <c r="G139" i="12"/>
  <c r="G140" i="12"/>
  <c r="G145" i="12"/>
  <c r="G147" i="12"/>
  <c r="G148" i="12"/>
  <c r="G153" i="12"/>
  <c r="G155" i="12"/>
  <c r="G156" i="12"/>
  <c r="G161" i="12"/>
  <c r="G163" i="12"/>
  <c r="G164" i="12"/>
  <c r="G169" i="12"/>
  <c r="G171" i="12"/>
  <c r="G172" i="12"/>
  <c r="G177" i="12"/>
  <c r="G179" i="12"/>
  <c r="G180" i="12"/>
  <c r="G181" i="12"/>
  <c r="C7" i="12"/>
  <c r="C17" i="12"/>
  <c r="C23" i="12"/>
  <c r="C31" i="12"/>
  <c r="C33" i="12"/>
  <c r="C47" i="12"/>
  <c r="C48" i="12"/>
  <c r="C63" i="12"/>
  <c r="C64" i="12"/>
  <c r="C72" i="12"/>
  <c r="C79" i="12"/>
  <c r="C88" i="12"/>
  <c r="C89" i="12"/>
  <c r="C104" i="12"/>
  <c r="C105" i="12"/>
  <c r="C113" i="12"/>
  <c r="C120" i="12"/>
  <c r="C129" i="12"/>
  <c r="C135" i="12"/>
  <c r="C145" i="12"/>
  <c r="C151" i="12"/>
  <c r="C159" i="12"/>
  <c r="C161" i="12"/>
  <c r="C175" i="12"/>
  <c r="C176" i="12"/>
  <c r="B181" i="12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C18" i="11"/>
  <c r="C26" i="11"/>
  <c r="C98" i="11"/>
  <c r="C106" i="11"/>
  <c r="B132" i="11"/>
  <c r="I132" i="11" s="1"/>
  <c r="B252" i="54"/>
  <c r="D4" i="54"/>
  <c r="D25" i="54"/>
  <c r="D214" i="54"/>
  <c r="D135" i="54"/>
  <c r="D121" i="54"/>
  <c r="D28" i="54"/>
  <c r="D134" i="54"/>
  <c r="D178" i="54"/>
  <c r="D240" i="54"/>
  <c r="D13" i="54"/>
  <c r="D103" i="54"/>
  <c r="D110" i="54"/>
  <c r="D133" i="54"/>
  <c r="D114" i="54"/>
  <c r="D89" i="54"/>
  <c r="D202" i="54"/>
  <c r="D102" i="54"/>
  <c r="D204" i="54"/>
  <c r="D81" i="54"/>
  <c r="D216" i="54"/>
  <c r="D152" i="54"/>
  <c r="D146" i="54"/>
  <c r="D228" i="54"/>
  <c r="D162" i="54"/>
  <c r="D169" i="54"/>
  <c r="D205" i="54"/>
  <c r="D208" i="54"/>
  <c r="D189" i="54"/>
  <c r="D219" i="54"/>
  <c r="D129" i="54"/>
  <c r="D106" i="54"/>
  <c r="D65" i="54"/>
  <c r="D207" i="54"/>
  <c r="D231" i="54"/>
  <c r="D100" i="54"/>
  <c r="D157" i="54"/>
  <c r="D130" i="54"/>
  <c r="D227" i="54"/>
  <c r="D185" i="54"/>
  <c r="D249" i="54"/>
  <c r="D245" i="54"/>
  <c r="D222" i="54"/>
  <c r="D15" i="54"/>
  <c r="D210" i="54"/>
  <c r="D159" i="54"/>
  <c r="D186" i="54"/>
  <c r="D213" i="54"/>
  <c r="D224" i="54"/>
  <c r="D246" i="54"/>
  <c r="D84" i="54"/>
  <c r="D83" i="54"/>
  <c r="D167" i="54"/>
  <c r="D112" i="54"/>
  <c r="D221" i="54"/>
  <c r="D172" i="54"/>
  <c r="D120" i="54"/>
  <c r="D199" i="54"/>
  <c r="D237" i="54"/>
  <c r="D132" i="54"/>
  <c r="D174" i="54"/>
  <c r="D197" i="54"/>
  <c r="D218" i="54"/>
  <c r="D239" i="54"/>
  <c r="D195" i="54"/>
  <c r="D92" i="54"/>
  <c r="D71" i="54"/>
  <c r="D70" i="54"/>
  <c r="D109" i="54"/>
  <c r="D235" i="54"/>
  <c r="D131" i="54"/>
  <c r="D104" i="54"/>
  <c r="D105" i="54"/>
  <c r="D98" i="54"/>
  <c r="D248" i="54"/>
  <c r="D33" i="54"/>
  <c r="D180" i="54"/>
  <c r="D137" i="54"/>
  <c r="D184" i="54"/>
  <c r="D30" i="54"/>
  <c r="D198" i="54"/>
  <c r="D56" i="54"/>
  <c r="D55" i="54"/>
  <c r="D230" i="54"/>
  <c r="D153" i="54"/>
  <c r="D122" i="54"/>
  <c r="D191" i="54"/>
  <c r="D190" i="54"/>
  <c r="D182" i="54"/>
  <c r="D148" i="54"/>
  <c r="D170" i="54"/>
  <c r="D39" i="54"/>
  <c r="D37" i="54"/>
  <c r="D42" i="54"/>
  <c r="D111" i="54"/>
  <c r="D45" i="54"/>
  <c r="D8" i="54"/>
  <c r="D41" i="54"/>
  <c r="D244" i="54"/>
  <c r="D124" i="54"/>
  <c r="D35" i="54"/>
  <c r="D192" i="54"/>
  <c r="D88" i="54"/>
  <c r="D176" i="54"/>
  <c r="D187" i="54"/>
  <c r="D52" i="54"/>
  <c r="D126" i="54"/>
  <c r="D3" i="54"/>
  <c r="D113" i="54"/>
  <c r="D201" i="54"/>
  <c r="D125" i="54"/>
  <c r="D136" i="54"/>
  <c r="D164" i="54"/>
  <c r="D24" i="54"/>
  <c r="D108" i="54"/>
  <c r="D194" i="54"/>
  <c r="D168" i="54"/>
  <c r="D91" i="54"/>
  <c r="D69" i="54"/>
  <c r="D97" i="54"/>
  <c r="D118" i="54"/>
  <c r="D67" i="54"/>
  <c r="D82" i="54"/>
  <c r="D229" i="54"/>
  <c r="D220" i="54"/>
  <c r="D147" i="54"/>
  <c r="D138" i="54"/>
  <c r="D49" i="54"/>
  <c r="D175" i="54"/>
  <c r="D236" i="54"/>
  <c r="D139" i="54"/>
  <c r="D36" i="54"/>
  <c r="D74" i="54"/>
  <c r="D22" i="54"/>
  <c r="D47" i="54"/>
  <c r="D206" i="54"/>
  <c r="D142" i="54"/>
  <c r="D166" i="54"/>
  <c r="D143" i="54"/>
  <c r="D160" i="54"/>
  <c r="D63" i="54"/>
  <c r="D151" i="54"/>
  <c r="D181" i="54"/>
  <c r="D158" i="54"/>
  <c r="D119" i="54"/>
  <c r="D86" i="54"/>
  <c r="D80" i="54"/>
  <c r="D183" i="54"/>
  <c r="D234" i="54"/>
  <c r="D241" i="54"/>
  <c r="D156" i="54"/>
  <c r="D243" i="54"/>
  <c r="D212" i="54"/>
  <c r="D179" i="54"/>
  <c r="D87" i="54"/>
  <c r="D94" i="54"/>
  <c r="D79" i="54"/>
  <c r="D193" i="54"/>
  <c r="D203" i="54"/>
  <c r="D247" i="54"/>
  <c r="D21" i="54"/>
  <c r="D62" i="54"/>
  <c r="D144" i="54"/>
  <c r="D85" i="54"/>
  <c r="D68" i="54"/>
  <c r="D76" i="54"/>
  <c r="D73" i="54"/>
  <c r="D101" i="54"/>
  <c r="D211" i="54"/>
  <c r="D54" i="54"/>
  <c r="D116" i="54"/>
  <c r="D107" i="54"/>
  <c r="D149" i="54"/>
  <c r="D123" i="54"/>
  <c r="D40" i="54"/>
  <c r="D19" i="54"/>
  <c r="D115" i="54"/>
  <c r="D154" i="54"/>
  <c r="D90" i="54"/>
  <c r="D38" i="54"/>
  <c r="D20" i="54"/>
  <c r="D9" i="54"/>
  <c r="D7" i="54"/>
  <c r="D238" i="54"/>
  <c r="D27" i="54"/>
  <c r="D16" i="54"/>
  <c r="D51" i="54"/>
  <c r="D23" i="54"/>
  <c r="D60" i="54"/>
  <c r="D18" i="54"/>
  <c r="D17" i="54"/>
  <c r="D31" i="54"/>
  <c r="D78" i="54"/>
  <c r="D48" i="54"/>
  <c r="D77" i="54"/>
  <c r="D50" i="54"/>
  <c r="D64" i="54"/>
  <c r="D53" i="54"/>
  <c r="D32" i="54"/>
  <c r="D155" i="54"/>
  <c r="D128" i="54"/>
  <c r="D58" i="54"/>
  <c r="D11" i="54"/>
  <c r="D46" i="54"/>
  <c r="D72" i="54"/>
  <c r="D44" i="54"/>
  <c r="D96" i="54"/>
  <c r="D57" i="54"/>
  <c r="D43" i="54"/>
  <c r="D75" i="54"/>
  <c r="D215" i="54"/>
  <c r="D232" i="54"/>
  <c r="D209" i="54"/>
  <c r="D226" i="54"/>
  <c r="D145" i="54"/>
  <c r="D223" i="54"/>
  <c r="D163" i="54"/>
  <c r="D117" i="54"/>
  <c r="D165" i="54"/>
  <c r="D59" i="54"/>
  <c r="D140" i="54"/>
  <c r="D171" i="54"/>
  <c r="D242" i="54"/>
  <c r="D200" i="54"/>
  <c r="D150" i="54"/>
  <c r="D6" i="54"/>
  <c r="D188" i="54"/>
  <c r="D177" i="54"/>
  <c r="D225" i="54"/>
  <c r="D29" i="54"/>
  <c r="D61" i="54"/>
  <c r="D95" i="54"/>
  <c r="D233" i="54"/>
  <c r="D217" i="54"/>
  <c r="D93" i="54"/>
  <c r="D127" i="54"/>
  <c r="D14" i="54"/>
  <c r="D26" i="54"/>
  <c r="D5" i="54"/>
  <c r="D34" i="54"/>
  <c r="D161" i="54"/>
  <c r="D99" i="54"/>
  <c r="D196" i="54"/>
  <c r="D173" i="54"/>
  <c r="D66" i="54"/>
  <c r="D141" i="54"/>
  <c r="D12" i="54"/>
  <c r="D10" i="54"/>
  <c r="E3" i="9"/>
  <c r="E4" i="9"/>
  <c r="E5" i="9"/>
  <c r="E6" i="9"/>
  <c r="E7" i="9"/>
  <c r="E8" i="9"/>
  <c r="E9" i="9"/>
  <c r="E10" i="9"/>
  <c r="E11" i="9"/>
  <c r="E12" i="9"/>
  <c r="E13" i="9"/>
  <c r="E14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G7" i="8"/>
  <c r="G5" i="8"/>
  <c r="G6" i="8"/>
  <c r="G8" i="8"/>
  <c r="G9" i="8"/>
  <c r="G10" i="8"/>
  <c r="G12" i="8"/>
  <c r="G13" i="8"/>
  <c r="E5" i="8"/>
  <c r="E6" i="8"/>
  <c r="E7" i="8"/>
  <c r="E8" i="8"/>
  <c r="E9" i="8"/>
  <c r="E10" i="8"/>
  <c r="E11" i="8"/>
  <c r="E12" i="8"/>
  <c r="E13" i="8"/>
  <c r="E4" i="8"/>
  <c r="C5" i="8"/>
  <c r="B14" i="8"/>
  <c r="C6" i="8" s="1"/>
  <c r="G4" i="7"/>
  <c r="G5" i="7"/>
  <c r="G6" i="7"/>
  <c r="G7" i="7"/>
  <c r="G8" i="7"/>
  <c r="G9" i="7"/>
  <c r="G10" i="7"/>
  <c r="G11" i="7"/>
  <c r="D12" i="7"/>
  <c r="H12" i="7" s="1"/>
  <c r="B12" i="7"/>
  <c r="C10" i="7" s="1"/>
  <c r="G6" i="6"/>
  <c r="G9" i="6"/>
  <c r="G11" i="6"/>
  <c r="E4" i="6"/>
  <c r="E5" i="6"/>
  <c r="E6" i="6"/>
  <c r="E7" i="6"/>
  <c r="E8" i="6"/>
  <c r="E9" i="6"/>
  <c r="E10" i="6"/>
  <c r="E11" i="6"/>
  <c r="B12" i="6"/>
  <c r="C7" i="6" s="1"/>
  <c r="E3" i="55"/>
  <c r="D3" i="55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E3" i="4"/>
  <c r="E15" i="13" l="1"/>
  <c r="E31" i="13"/>
  <c r="E65" i="13"/>
  <c r="E78" i="13"/>
  <c r="E91" i="13"/>
  <c r="E108" i="13"/>
  <c r="C90" i="11"/>
  <c r="C169" i="12"/>
  <c r="C143" i="12"/>
  <c r="C112" i="12"/>
  <c r="C87" i="12"/>
  <c r="C56" i="12"/>
  <c r="C25" i="12"/>
  <c r="E6" i="13"/>
  <c r="E38" i="13"/>
  <c r="E54" i="13"/>
  <c r="E122" i="13"/>
  <c r="E160" i="13"/>
  <c r="E168" i="13"/>
  <c r="E9" i="15"/>
  <c r="E15" i="15"/>
  <c r="E22" i="15"/>
  <c r="E41" i="15"/>
  <c r="E47" i="15"/>
  <c r="E137" i="15"/>
  <c r="E156" i="15"/>
  <c r="E200" i="15"/>
  <c r="E7" i="14"/>
  <c r="E11" i="14"/>
  <c r="E58" i="14"/>
  <c r="E62" i="14"/>
  <c r="E66" i="14"/>
  <c r="E70" i="14"/>
  <c r="E74" i="14"/>
  <c r="E78" i="14"/>
  <c r="E82" i="14"/>
  <c r="E86" i="14"/>
  <c r="E90" i="14"/>
  <c r="E94" i="14"/>
  <c r="E98" i="14"/>
  <c r="E102" i="14"/>
  <c r="E113" i="14"/>
  <c r="E117" i="14"/>
  <c r="E121" i="14"/>
  <c r="E125" i="14"/>
  <c r="E129" i="14"/>
  <c r="E133" i="14"/>
  <c r="E137" i="14"/>
  <c r="E141" i="14"/>
  <c r="E145" i="14"/>
  <c r="E153" i="14"/>
  <c r="E157" i="14"/>
  <c r="E171" i="14"/>
  <c r="E184" i="14"/>
  <c r="E198" i="14"/>
  <c r="E207" i="14"/>
  <c r="E220" i="14"/>
  <c r="E234" i="14"/>
  <c r="E239" i="14"/>
  <c r="E250" i="14"/>
  <c r="E255" i="14"/>
  <c r="E34" i="13"/>
  <c r="E68" i="13"/>
  <c r="E133" i="13"/>
  <c r="E230" i="13"/>
  <c r="E47" i="13"/>
  <c r="E260" i="13"/>
  <c r="D252" i="54"/>
  <c r="C82" i="11"/>
  <c r="C168" i="12"/>
  <c r="C136" i="12"/>
  <c r="C111" i="12"/>
  <c r="C81" i="12"/>
  <c r="C49" i="12"/>
  <c r="C24" i="12"/>
  <c r="E13" i="13"/>
  <c r="E29" i="13"/>
  <c r="E45" i="13"/>
  <c r="E60" i="13"/>
  <c r="E63" i="13"/>
  <c r="E105" i="13"/>
  <c r="E161" i="13"/>
  <c r="E203" i="13"/>
  <c r="E261" i="13"/>
  <c r="E73" i="15"/>
  <c r="E85" i="15"/>
  <c r="E111" i="15"/>
  <c r="E193" i="15"/>
  <c r="E15" i="14"/>
  <c r="E19" i="14"/>
  <c r="E23" i="14"/>
  <c r="E27" i="14"/>
  <c r="E31" i="14"/>
  <c r="E35" i="14"/>
  <c r="E39" i="14"/>
  <c r="E43" i="14"/>
  <c r="E47" i="14"/>
  <c r="E51" i="14"/>
  <c r="E106" i="14"/>
  <c r="E110" i="14"/>
  <c r="E149" i="14"/>
  <c r="E167" i="14"/>
  <c r="E176" i="14"/>
  <c r="E180" i="14"/>
  <c r="E194" i="14"/>
  <c r="E203" i="14"/>
  <c r="E212" i="14"/>
  <c r="E216" i="14"/>
  <c r="E230" i="14"/>
  <c r="E126" i="13"/>
  <c r="E10" i="13"/>
  <c r="E76" i="13"/>
  <c r="E89" i="13"/>
  <c r="E123" i="13"/>
  <c r="E196" i="13"/>
  <c r="E59" i="13"/>
  <c r="E94" i="13"/>
  <c r="C58" i="11"/>
  <c r="E26" i="13"/>
  <c r="E73" i="13"/>
  <c r="C13" i="8"/>
  <c r="C130" i="11"/>
  <c r="C50" i="11"/>
  <c r="E7" i="13"/>
  <c r="E17" i="13"/>
  <c r="E39" i="13"/>
  <c r="E58" i="13"/>
  <c r="E86" i="13"/>
  <c r="E114" i="13"/>
  <c r="E153" i="13"/>
  <c r="E43" i="15"/>
  <c r="E74" i="15"/>
  <c r="E96" i="15"/>
  <c r="E132" i="15"/>
  <c r="E175" i="15"/>
  <c r="E195" i="15"/>
  <c r="E4" i="14"/>
  <c r="E16" i="14"/>
  <c r="E20" i="14"/>
  <c r="E24" i="14"/>
  <c r="E28" i="14"/>
  <c r="E32" i="14"/>
  <c r="E36" i="14"/>
  <c r="E40" i="14"/>
  <c r="E44" i="14"/>
  <c r="E48" i="14"/>
  <c r="E52" i="14"/>
  <c r="E107" i="14"/>
  <c r="E111" i="14"/>
  <c r="E146" i="14"/>
  <c r="E159" i="14"/>
  <c r="E168" i="14"/>
  <c r="E186" i="14"/>
  <c r="E195" i="14"/>
  <c r="E204" i="14"/>
  <c r="E222" i="14"/>
  <c r="E231" i="14"/>
  <c r="E99" i="13"/>
  <c r="E204" i="13"/>
  <c r="C12" i="8"/>
  <c r="C122" i="11"/>
  <c r="C42" i="11"/>
  <c r="C153" i="12"/>
  <c r="C128" i="12"/>
  <c r="C97" i="12"/>
  <c r="C71" i="12"/>
  <c r="C41" i="12"/>
  <c r="C15" i="12"/>
  <c r="E14" i="13"/>
  <c r="E24" i="13"/>
  <c r="E30" i="13"/>
  <c r="E46" i="13"/>
  <c r="E55" i="13"/>
  <c r="E64" i="13"/>
  <c r="E189" i="13"/>
  <c r="E235" i="13"/>
  <c r="E6" i="15"/>
  <c r="E25" i="15"/>
  <c r="E57" i="15"/>
  <c r="E69" i="15"/>
  <c r="E161" i="15"/>
  <c r="E185" i="15"/>
  <c r="E5" i="14"/>
  <c r="E9" i="14"/>
  <c r="E13" i="14"/>
  <c r="E56" i="14"/>
  <c r="E60" i="14"/>
  <c r="E64" i="14"/>
  <c r="E68" i="14"/>
  <c r="E72" i="14"/>
  <c r="E76" i="14"/>
  <c r="E80" i="14"/>
  <c r="E84" i="14"/>
  <c r="E88" i="14"/>
  <c r="E92" i="14"/>
  <c r="E96" i="14"/>
  <c r="E100" i="14"/>
  <c r="E115" i="14"/>
  <c r="E119" i="14"/>
  <c r="E123" i="14"/>
  <c r="E127" i="14"/>
  <c r="E131" i="14"/>
  <c r="E135" i="14"/>
  <c r="E139" i="14"/>
  <c r="E143" i="14"/>
  <c r="E151" i="14"/>
  <c r="E155" i="14"/>
  <c r="E164" i="14"/>
  <c r="E173" i="14"/>
  <c r="E182" i="14"/>
  <c r="E191" i="14"/>
  <c r="E200" i="14"/>
  <c r="C214" i="14"/>
  <c r="E218" i="14"/>
  <c r="E227" i="14"/>
  <c r="E242" i="14"/>
  <c r="E247" i="14"/>
  <c r="E258" i="14"/>
  <c r="E50" i="13"/>
  <c r="E81" i="13"/>
  <c r="E42" i="13"/>
  <c r="E102" i="13"/>
  <c r="E80" i="15"/>
  <c r="C11" i="8"/>
  <c r="C114" i="11"/>
  <c r="C34" i="11"/>
  <c r="C177" i="12"/>
  <c r="C152" i="12"/>
  <c r="C127" i="12"/>
  <c r="C95" i="12"/>
  <c r="C65" i="12"/>
  <c r="C40" i="12"/>
  <c r="C8" i="12"/>
  <c r="E5" i="13"/>
  <c r="E21" i="13"/>
  <c r="E37" i="13"/>
  <c r="E53" i="13"/>
  <c r="E71" i="13"/>
  <c r="E84" i="13"/>
  <c r="E97" i="13"/>
  <c r="E32" i="15"/>
  <c r="E64" i="15"/>
  <c r="E90" i="15"/>
  <c r="E98" i="15"/>
  <c r="E115" i="15"/>
  <c r="E17" i="14"/>
  <c r="E21" i="14"/>
  <c r="E25" i="14"/>
  <c r="E29" i="14"/>
  <c r="E33" i="14"/>
  <c r="E37" i="14"/>
  <c r="E41" i="14"/>
  <c r="E45" i="14"/>
  <c r="E49" i="14"/>
  <c r="E53" i="14"/>
  <c r="E104" i="14"/>
  <c r="E108" i="14"/>
  <c r="E147" i="14"/>
  <c r="E160" i="14"/>
  <c r="E169" i="14"/>
  <c r="E178" i="14"/>
  <c r="E187" i="14"/>
  <c r="E196" i="14"/>
  <c r="E210" i="14"/>
  <c r="E214" i="14"/>
  <c r="E223" i="14"/>
  <c r="E264" i="14"/>
  <c r="E260" i="14"/>
  <c r="E265" i="14"/>
  <c r="E236" i="14"/>
  <c r="E240" i="14"/>
  <c r="E244" i="14"/>
  <c r="E248" i="14"/>
  <c r="E252" i="14"/>
  <c r="E150" i="14"/>
  <c r="E177" i="14"/>
  <c r="E181" i="14"/>
  <c r="E185" i="14"/>
  <c r="E189" i="14"/>
  <c r="E193" i="14"/>
  <c r="E197" i="14"/>
  <c r="E201" i="14"/>
  <c r="E205" i="14"/>
  <c r="E209" i="14"/>
  <c r="E213" i="14"/>
  <c r="E257" i="14"/>
  <c r="E261" i="14"/>
  <c r="E266" i="14"/>
  <c r="E154" i="14"/>
  <c r="E158" i="14"/>
  <c r="E162" i="14"/>
  <c r="E166" i="14"/>
  <c r="E170" i="14"/>
  <c r="E174" i="14"/>
  <c r="E217" i="14"/>
  <c r="E221" i="14"/>
  <c r="E225" i="14"/>
  <c r="E229" i="14"/>
  <c r="E233" i="14"/>
  <c r="E237" i="14"/>
  <c r="E241" i="14"/>
  <c r="E245" i="14"/>
  <c r="E249" i="14"/>
  <c r="E253" i="14"/>
  <c r="E262" i="14"/>
  <c r="C9" i="14"/>
  <c r="C57" i="14"/>
  <c r="C190" i="14"/>
  <c r="C75" i="14"/>
  <c r="C64" i="14"/>
  <c r="C125" i="14"/>
  <c r="C32" i="14"/>
  <c r="C84" i="14"/>
  <c r="C198" i="14"/>
  <c r="C45" i="14"/>
  <c r="C162" i="14"/>
  <c r="C19" i="14"/>
  <c r="C182" i="14"/>
  <c r="C40" i="14"/>
  <c r="C47" i="14"/>
  <c r="C96" i="14"/>
  <c r="C138" i="14"/>
  <c r="C206" i="14"/>
  <c r="E17" i="15"/>
  <c r="E38" i="15"/>
  <c r="E55" i="15"/>
  <c r="E70" i="15"/>
  <c r="E93" i="15"/>
  <c r="E99" i="15"/>
  <c r="E105" i="15"/>
  <c r="E133" i="15"/>
  <c r="E179" i="15"/>
  <c r="E187" i="15"/>
  <c r="E28" i="15"/>
  <c r="E51" i="15"/>
  <c r="E60" i="15"/>
  <c r="E66" i="15"/>
  <c r="E87" i="15"/>
  <c r="E120" i="15"/>
  <c r="E126" i="15"/>
  <c r="E165" i="15"/>
  <c r="E196" i="15"/>
  <c r="E8" i="15"/>
  <c r="E13" i="15"/>
  <c r="E24" i="15"/>
  <c r="E34" i="15"/>
  <c r="E56" i="15"/>
  <c r="E82" i="15"/>
  <c r="E100" i="15"/>
  <c r="E114" i="15"/>
  <c r="E134" i="15"/>
  <c r="E189" i="15"/>
  <c r="E19" i="15"/>
  <c r="E29" i="15"/>
  <c r="E52" i="15"/>
  <c r="E72" i="15"/>
  <c r="E77" i="15"/>
  <c r="E89" i="15"/>
  <c r="E95" i="15"/>
  <c r="E101" i="15"/>
  <c r="E121" i="15"/>
  <c r="E128" i="15"/>
  <c r="E144" i="15"/>
  <c r="E152" i="15"/>
  <c r="E160" i="15"/>
  <c r="C65" i="15"/>
  <c r="C217" i="15"/>
  <c r="C48" i="15"/>
  <c r="C203" i="15"/>
  <c r="E210" i="15"/>
  <c r="E219" i="15"/>
  <c r="E11" i="15"/>
  <c r="E21" i="15"/>
  <c r="E39" i="15"/>
  <c r="E49" i="15"/>
  <c r="E62" i="15"/>
  <c r="E86" i="15"/>
  <c r="E97" i="15"/>
  <c r="E102" i="15"/>
  <c r="E107" i="15"/>
  <c r="E112" i="15"/>
  <c r="E118" i="15"/>
  <c r="E130" i="15"/>
  <c r="E135" i="15"/>
  <c r="E142" i="15"/>
  <c r="E163" i="15"/>
  <c r="C183" i="15"/>
  <c r="E214" i="15"/>
  <c r="E220" i="15"/>
  <c r="E7" i="15"/>
  <c r="E26" i="15"/>
  <c r="E30" i="15"/>
  <c r="E35" i="15"/>
  <c r="E45" i="15"/>
  <c r="E54" i="15"/>
  <c r="E58" i="15"/>
  <c r="E67" i="15"/>
  <c r="E76" i="15"/>
  <c r="E92" i="15"/>
  <c r="E103" i="15"/>
  <c r="E108" i="15"/>
  <c r="E119" i="15"/>
  <c r="E124" i="15"/>
  <c r="E131" i="15"/>
  <c r="E150" i="15"/>
  <c r="C158" i="15"/>
  <c r="C170" i="15"/>
  <c r="C177" i="15"/>
  <c r="E191" i="15"/>
  <c r="E205" i="15"/>
  <c r="E222" i="15"/>
  <c r="C212" i="15"/>
  <c r="C31" i="15"/>
  <c r="C40" i="15"/>
  <c r="C122" i="15"/>
  <c r="C172" i="15"/>
  <c r="C81" i="15"/>
  <c r="C147" i="15"/>
  <c r="C10" i="15"/>
  <c r="C75" i="15"/>
  <c r="C139" i="15"/>
  <c r="C198" i="15"/>
  <c r="C20" i="15"/>
  <c r="C181" i="15"/>
  <c r="E8" i="13"/>
  <c r="E16" i="13"/>
  <c r="E19" i="13"/>
  <c r="E32" i="13"/>
  <c r="E40" i="13"/>
  <c r="E48" i="13"/>
  <c r="E61" i="13"/>
  <c r="E66" i="13"/>
  <c r="E74" i="13"/>
  <c r="E79" i="13"/>
  <c r="E92" i="13"/>
  <c r="E128" i="13"/>
  <c r="E156" i="13"/>
  <c r="E171" i="13"/>
  <c r="E184" i="13"/>
  <c r="E191" i="13"/>
  <c r="E231" i="13"/>
  <c r="E11" i="13"/>
  <c r="E22" i="13"/>
  <c r="E27" i="13"/>
  <c r="E35" i="13"/>
  <c r="E43" i="13"/>
  <c r="E51" i="13"/>
  <c r="E56" i="13"/>
  <c r="E69" i="13"/>
  <c r="E82" i="13"/>
  <c r="E87" i="13"/>
  <c r="E95" i="13"/>
  <c r="E100" i="13"/>
  <c r="E112" i="13"/>
  <c r="E124" i="13"/>
  <c r="E245" i="13"/>
  <c r="E72" i="13"/>
  <c r="E77" i="13"/>
  <c r="E90" i="13"/>
  <c r="E98" i="13"/>
  <c r="E106" i="13"/>
  <c r="E109" i="13"/>
  <c r="E193" i="13"/>
  <c r="E208" i="13"/>
  <c r="E224" i="13"/>
  <c r="E238" i="13"/>
  <c r="E9" i="13"/>
  <c r="E20" i="13"/>
  <c r="E25" i="13"/>
  <c r="E33" i="13"/>
  <c r="E41" i="13"/>
  <c r="E49" i="13"/>
  <c r="E67" i="13"/>
  <c r="E80" i="13"/>
  <c r="E85" i="13"/>
  <c r="E93" i="13"/>
  <c r="E121" i="13"/>
  <c r="E125" i="13"/>
  <c r="E130" i="13"/>
  <c r="E173" i="13"/>
  <c r="E202" i="13"/>
  <c r="E218" i="13"/>
  <c r="E264" i="13"/>
  <c r="E4" i="13"/>
  <c r="E12" i="13"/>
  <c r="E23" i="13"/>
  <c r="E28" i="13"/>
  <c r="E36" i="13"/>
  <c r="E44" i="13"/>
  <c r="E52" i="13"/>
  <c r="E57" i="13"/>
  <c r="E62" i="13"/>
  <c r="E70" i="13"/>
  <c r="E75" i="13"/>
  <c r="E83" i="13"/>
  <c r="E88" i="13"/>
  <c r="E96" i="13"/>
  <c r="E101" i="13"/>
  <c r="E104" i="13"/>
  <c r="E107" i="13"/>
  <c r="E110" i="13"/>
  <c r="E113" i="13"/>
  <c r="E137" i="13"/>
  <c r="E144" i="13"/>
  <c r="E159" i="13"/>
  <c r="E174" i="13"/>
  <c r="E228" i="13"/>
  <c r="E234" i="13"/>
  <c r="E239" i="13"/>
  <c r="E250" i="13"/>
  <c r="C83" i="13"/>
  <c r="C187" i="13"/>
  <c r="C43" i="13"/>
  <c r="C127" i="13"/>
  <c r="E155" i="12"/>
  <c r="E123" i="12"/>
  <c r="E91" i="12"/>
  <c r="E59" i="12"/>
  <c r="E27" i="12"/>
  <c r="E154" i="12"/>
  <c r="E122" i="12"/>
  <c r="E58" i="12"/>
  <c r="E83" i="12"/>
  <c r="E178" i="12"/>
  <c r="E146" i="12"/>
  <c r="E114" i="12"/>
  <c r="E82" i="12"/>
  <c r="E50" i="12"/>
  <c r="E18" i="12"/>
  <c r="C167" i="12"/>
  <c r="C144" i="12"/>
  <c r="C121" i="12"/>
  <c r="C103" i="12"/>
  <c r="C80" i="12"/>
  <c r="C57" i="12"/>
  <c r="C39" i="12"/>
  <c r="C16" i="12"/>
  <c r="E171" i="12"/>
  <c r="E139" i="12"/>
  <c r="E107" i="12"/>
  <c r="E75" i="12"/>
  <c r="E43" i="12"/>
  <c r="E12" i="12"/>
  <c r="E115" i="12"/>
  <c r="E19" i="12"/>
  <c r="E170" i="12"/>
  <c r="E138" i="12"/>
  <c r="E106" i="12"/>
  <c r="E74" i="12"/>
  <c r="E42" i="12"/>
  <c r="E10" i="12"/>
  <c r="E4" i="12"/>
  <c r="E90" i="12"/>
  <c r="E26" i="12"/>
  <c r="E147" i="12"/>
  <c r="C160" i="12"/>
  <c r="C137" i="12"/>
  <c r="C119" i="12"/>
  <c r="C96" i="12"/>
  <c r="C73" i="12"/>
  <c r="C55" i="12"/>
  <c r="C32" i="12"/>
  <c r="C9" i="12"/>
  <c r="E163" i="12"/>
  <c r="E131" i="12"/>
  <c r="E99" i="12"/>
  <c r="E67" i="12"/>
  <c r="E35" i="12"/>
  <c r="E179" i="12"/>
  <c r="E51" i="12"/>
  <c r="E162" i="12"/>
  <c r="E130" i="12"/>
  <c r="E98" i="12"/>
  <c r="E66" i="12"/>
  <c r="E34" i="12"/>
  <c r="C174" i="12"/>
  <c r="C150" i="12"/>
  <c r="C134" i="12"/>
  <c r="C110" i="12"/>
  <c r="C94" i="12"/>
  <c r="C86" i="12"/>
  <c r="C70" i="12"/>
  <c r="C54" i="12"/>
  <c r="C30" i="12"/>
  <c r="C6" i="12"/>
  <c r="C4" i="12"/>
  <c r="C173" i="12"/>
  <c r="C165" i="12"/>
  <c r="C157" i="12"/>
  <c r="C149" i="12"/>
  <c r="C141" i="12"/>
  <c r="C133" i="12"/>
  <c r="C125" i="12"/>
  <c r="C117" i="12"/>
  <c r="C109" i="12"/>
  <c r="C101" i="12"/>
  <c r="C93" i="12"/>
  <c r="C85" i="12"/>
  <c r="C77" i="12"/>
  <c r="C69" i="12"/>
  <c r="C61" i="12"/>
  <c r="C53" i="12"/>
  <c r="C45" i="12"/>
  <c r="C37" i="12"/>
  <c r="C29" i="12"/>
  <c r="C21" i="12"/>
  <c r="C13" i="12"/>
  <c r="C5" i="12"/>
  <c r="C118" i="12"/>
  <c r="C181" i="12"/>
  <c r="C180" i="12"/>
  <c r="C172" i="12"/>
  <c r="C164" i="12"/>
  <c r="C156" i="12"/>
  <c r="C148" i="12"/>
  <c r="C140" i="12"/>
  <c r="C132" i="12"/>
  <c r="C124" i="12"/>
  <c r="C116" i="12"/>
  <c r="C108" i="12"/>
  <c r="C100" i="12"/>
  <c r="C92" i="12"/>
  <c r="C84" i="12"/>
  <c r="C76" i="12"/>
  <c r="C68" i="12"/>
  <c r="C60" i="12"/>
  <c r="C52" i="12"/>
  <c r="C44" i="12"/>
  <c r="C36" i="12"/>
  <c r="C28" i="12"/>
  <c r="C20" i="12"/>
  <c r="C12" i="12"/>
  <c r="C158" i="12"/>
  <c r="C142" i="12"/>
  <c r="C126" i="12"/>
  <c r="C102" i="12"/>
  <c r="C78" i="12"/>
  <c r="C62" i="12"/>
  <c r="C46" i="12"/>
  <c r="C22" i="12"/>
  <c r="C14" i="12"/>
  <c r="C179" i="12"/>
  <c r="C171" i="12"/>
  <c r="C163" i="12"/>
  <c r="C155" i="12"/>
  <c r="C147" i="12"/>
  <c r="C139" i="12"/>
  <c r="C131" i="12"/>
  <c r="C123" i="12"/>
  <c r="C115" i="12"/>
  <c r="C107" i="12"/>
  <c r="C99" i="12"/>
  <c r="C91" i="12"/>
  <c r="C83" i="12"/>
  <c r="C75" i="12"/>
  <c r="C67" i="12"/>
  <c r="C59" i="12"/>
  <c r="C51" i="12"/>
  <c r="C43" i="12"/>
  <c r="C35" i="12"/>
  <c r="C27" i="12"/>
  <c r="C19" i="12"/>
  <c r="C11" i="12"/>
  <c r="C166" i="12"/>
  <c r="C38" i="12"/>
  <c r="C178" i="12"/>
  <c r="C170" i="12"/>
  <c r="C162" i="12"/>
  <c r="C154" i="12"/>
  <c r="C146" i="12"/>
  <c r="C138" i="12"/>
  <c r="C130" i="12"/>
  <c r="C122" i="12"/>
  <c r="C114" i="12"/>
  <c r="C106" i="12"/>
  <c r="C98" i="12"/>
  <c r="C90" i="12"/>
  <c r="C82" i="12"/>
  <c r="C74" i="12"/>
  <c r="C66" i="12"/>
  <c r="C58" i="12"/>
  <c r="C50" i="12"/>
  <c r="C42" i="12"/>
  <c r="C34" i="12"/>
  <c r="C26" i="12"/>
  <c r="C18" i="12"/>
  <c r="C10" i="12"/>
  <c r="C74" i="11"/>
  <c r="C10" i="11"/>
  <c r="C66" i="11"/>
  <c r="C104" i="11"/>
  <c r="C56" i="11"/>
  <c r="C8" i="11"/>
  <c r="C127" i="11"/>
  <c r="C119" i="11"/>
  <c r="C111" i="11"/>
  <c r="C103" i="11"/>
  <c r="C95" i="11"/>
  <c r="C87" i="11"/>
  <c r="C79" i="11"/>
  <c r="C71" i="11"/>
  <c r="C63" i="11"/>
  <c r="C55" i="11"/>
  <c r="C47" i="11"/>
  <c r="C39" i="11"/>
  <c r="C31" i="11"/>
  <c r="C23" i="11"/>
  <c r="C15" i="11"/>
  <c r="C7" i="11"/>
  <c r="C129" i="11"/>
  <c r="C81" i="11"/>
  <c r="C33" i="11"/>
  <c r="C96" i="11"/>
  <c r="C40" i="11"/>
  <c r="C126" i="11"/>
  <c r="C118" i="11"/>
  <c r="C110" i="11"/>
  <c r="C102" i="11"/>
  <c r="C94" i="11"/>
  <c r="C86" i="11"/>
  <c r="C78" i="11"/>
  <c r="C70" i="11"/>
  <c r="C62" i="11"/>
  <c r="C54" i="11"/>
  <c r="C46" i="11"/>
  <c r="C38" i="11"/>
  <c r="C30" i="11"/>
  <c r="C22" i="11"/>
  <c r="C14" i="11"/>
  <c r="C6" i="11"/>
  <c r="C113" i="11"/>
  <c r="C89" i="11"/>
  <c r="C65" i="11"/>
  <c r="C41" i="11"/>
  <c r="C17" i="11"/>
  <c r="C112" i="11"/>
  <c r="C72" i="11"/>
  <c r="C16" i="11"/>
  <c r="C125" i="11"/>
  <c r="C117" i="11"/>
  <c r="C109" i="11"/>
  <c r="C101" i="11"/>
  <c r="C93" i="11"/>
  <c r="C85" i="11"/>
  <c r="C77" i="11"/>
  <c r="C69" i="11"/>
  <c r="C61" i="11"/>
  <c r="C53" i="11"/>
  <c r="C45" i="11"/>
  <c r="C37" i="11"/>
  <c r="C29" i="11"/>
  <c r="C21" i="11"/>
  <c r="C13" i="11"/>
  <c r="C5" i="11"/>
  <c r="C121" i="11"/>
  <c r="C97" i="11"/>
  <c r="C57" i="11"/>
  <c r="C9" i="11"/>
  <c r="C120" i="11"/>
  <c r="C80" i="11"/>
  <c r="C48" i="11"/>
  <c r="C24" i="11"/>
  <c r="C124" i="11"/>
  <c r="C116" i="11"/>
  <c r="C108" i="11"/>
  <c r="C100" i="11"/>
  <c r="C92" i="11"/>
  <c r="C84" i="11"/>
  <c r="C76" i="11"/>
  <c r="C68" i="11"/>
  <c r="C60" i="11"/>
  <c r="C52" i="11"/>
  <c r="C44" i="11"/>
  <c r="C36" i="11"/>
  <c r="C28" i="11"/>
  <c r="C20" i="11"/>
  <c r="C12" i="11"/>
  <c r="C4" i="11"/>
  <c r="C105" i="11"/>
  <c r="C73" i="11"/>
  <c r="C49" i="11"/>
  <c r="C25" i="11"/>
  <c r="C128" i="11"/>
  <c r="C88" i="11"/>
  <c r="C64" i="11"/>
  <c r="C32" i="11"/>
  <c r="C131" i="11"/>
  <c r="C123" i="11"/>
  <c r="C115" i="11"/>
  <c r="C107" i="11"/>
  <c r="C99" i="11"/>
  <c r="C91" i="11"/>
  <c r="C83" i="11"/>
  <c r="C75" i="11"/>
  <c r="C67" i="11"/>
  <c r="C59" i="11"/>
  <c r="C51" i="11"/>
  <c r="C43" i="11"/>
  <c r="C35" i="11"/>
  <c r="C27" i="11"/>
  <c r="C19" i="11"/>
  <c r="C11" i="11"/>
  <c r="D174" i="52"/>
  <c r="H14" i="8"/>
  <c r="C10" i="8"/>
  <c r="C9" i="8"/>
  <c r="C8" i="8"/>
  <c r="C4" i="8"/>
  <c r="C7" i="8"/>
  <c r="C5" i="6"/>
  <c r="C9" i="6"/>
  <c r="C8" i="6"/>
  <c r="C6" i="6"/>
  <c r="C4" i="6"/>
  <c r="C11" i="6"/>
  <c r="C10" i="6"/>
  <c r="C8" i="7"/>
  <c r="C5" i="7"/>
  <c r="E11" i="7"/>
  <c r="E10" i="7"/>
  <c r="E9" i="7"/>
  <c r="E7" i="7"/>
  <c r="C9" i="7"/>
  <c r="E6" i="7"/>
  <c r="C7" i="7"/>
  <c r="C6" i="7"/>
  <c r="E8" i="7"/>
  <c r="C4" i="7"/>
  <c r="E5" i="7"/>
  <c r="C11" i="7"/>
  <c r="E4" i="7"/>
  <c r="C9" i="24"/>
  <c r="E11" i="24"/>
  <c r="C8" i="24"/>
  <c r="E10" i="24"/>
  <c r="G11" i="24"/>
  <c r="C7" i="24"/>
  <c r="E9" i="24"/>
  <c r="G10" i="24"/>
  <c r="C6" i="24"/>
  <c r="E8" i="24"/>
  <c r="G9" i="24"/>
  <c r="C5" i="24"/>
  <c r="E7" i="24"/>
  <c r="C11" i="24"/>
  <c r="C12" i="24"/>
  <c r="E4" i="24"/>
  <c r="E6" i="24"/>
  <c r="G7" i="24"/>
  <c r="E5" i="24"/>
  <c r="G6" i="24"/>
  <c r="C6" i="14"/>
  <c r="C11" i="14"/>
  <c r="C24" i="14"/>
  <c r="C29" i="14"/>
  <c r="C37" i="14"/>
  <c r="C52" i="14"/>
  <c r="C59" i="14"/>
  <c r="C69" i="14"/>
  <c r="C71" i="14"/>
  <c r="C73" i="14"/>
  <c r="C77" i="14"/>
  <c r="C82" i="14"/>
  <c r="C89" i="14"/>
  <c r="C93" i="14"/>
  <c r="C101" i="14"/>
  <c r="C109" i="14"/>
  <c r="C117" i="14"/>
  <c r="C122" i="14"/>
  <c r="C130" i="14"/>
  <c r="C135" i="14"/>
  <c r="C143" i="14"/>
  <c r="C151" i="14"/>
  <c r="C159" i="14"/>
  <c r="C169" i="14"/>
  <c r="C174" i="14"/>
  <c r="C187" i="14"/>
  <c r="C195" i="14"/>
  <c r="C203" i="14"/>
  <c r="C211" i="14"/>
  <c r="C219" i="14"/>
  <c r="C224" i="14"/>
  <c r="C229" i="14"/>
  <c r="C236" i="14"/>
  <c r="C250" i="14"/>
  <c r="C255" i="14"/>
  <c r="C263" i="14"/>
  <c r="C16" i="14"/>
  <c r="C21" i="14"/>
  <c r="C26" i="14"/>
  <c r="C34" i="14"/>
  <c r="C42" i="14"/>
  <c r="C49" i="14"/>
  <c r="C66" i="14"/>
  <c r="C79" i="14"/>
  <c r="C86" i="14"/>
  <c r="C98" i="14"/>
  <c r="C106" i="14"/>
  <c r="C114" i="14"/>
  <c r="C127" i="14"/>
  <c r="C132" i="14"/>
  <c r="C140" i="14"/>
  <c r="C148" i="14"/>
  <c r="C156" i="14"/>
  <c r="C164" i="14"/>
  <c r="C166" i="14"/>
  <c r="C179" i="14"/>
  <c r="C184" i="14"/>
  <c r="C192" i="14"/>
  <c r="C200" i="14"/>
  <c r="C208" i="14"/>
  <c r="C216" i="14"/>
  <c r="C221" i="14"/>
  <c r="C226" i="14"/>
  <c r="C231" i="14"/>
  <c r="C238" i="14"/>
  <c r="C244" i="14"/>
  <c r="C246" i="14"/>
  <c r="C248" i="14"/>
  <c r="C253" i="14"/>
  <c r="C258" i="14"/>
  <c r="C266" i="14"/>
  <c r="C8" i="14"/>
  <c r="C13" i="14"/>
  <c r="C31" i="14"/>
  <c r="C39" i="14"/>
  <c r="C44" i="14"/>
  <c r="C46" i="14"/>
  <c r="C54" i="14"/>
  <c r="C61" i="14"/>
  <c r="C63" i="14"/>
  <c r="C95" i="14"/>
  <c r="C103" i="14"/>
  <c r="C111" i="14"/>
  <c r="C119" i="14"/>
  <c r="C124" i="14"/>
  <c r="C137" i="14"/>
  <c r="C145" i="14"/>
  <c r="C153" i="14"/>
  <c r="C161" i="14"/>
  <c r="C171" i="14"/>
  <c r="C176" i="14"/>
  <c r="C181" i="14"/>
  <c r="C189" i="14"/>
  <c r="C197" i="14"/>
  <c r="C205" i="14"/>
  <c r="C213" i="14"/>
  <c r="C240" i="14"/>
  <c r="C261" i="14"/>
  <c r="C5" i="14"/>
  <c r="C18" i="14"/>
  <c r="C23" i="14"/>
  <c r="C28" i="14"/>
  <c r="C36" i="14"/>
  <c r="C51" i="14"/>
  <c r="C68" i="14"/>
  <c r="C81" i="14"/>
  <c r="C83" i="14"/>
  <c r="C88" i="14"/>
  <c r="C90" i="14"/>
  <c r="C92" i="14"/>
  <c r="C100" i="14"/>
  <c r="C108" i="14"/>
  <c r="C116" i="14"/>
  <c r="C121" i="14"/>
  <c r="C129" i="14"/>
  <c r="C134" i="14"/>
  <c r="C142" i="14"/>
  <c r="C150" i="14"/>
  <c r="C158" i="14"/>
  <c r="C168" i="14"/>
  <c r="C173" i="14"/>
  <c r="C186" i="14"/>
  <c r="C194" i="14"/>
  <c r="C202" i="14"/>
  <c r="C210" i="14"/>
  <c r="C218" i="14"/>
  <c r="C223" i="14"/>
  <c r="C228" i="14"/>
  <c r="C233" i="14"/>
  <c r="C235" i="14"/>
  <c r="C242" i="14"/>
  <c r="C251" i="14"/>
  <c r="C256" i="14"/>
  <c r="C264" i="14"/>
  <c r="C10" i="14"/>
  <c r="C15" i="14"/>
  <c r="C20" i="14"/>
  <c r="C33" i="14"/>
  <c r="C41" i="14"/>
  <c r="C48" i="14"/>
  <c r="C56" i="14"/>
  <c r="C58" i="14"/>
  <c r="C65" i="14"/>
  <c r="C70" i="14"/>
  <c r="C72" i="14"/>
  <c r="C74" i="14"/>
  <c r="C76" i="14"/>
  <c r="C78" i="14"/>
  <c r="C85" i="14"/>
  <c r="C97" i="14"/>
  <c r="C105" i="14"/>
  <c r="C113" i="14"/>
  <c r="C126" i="14"/>
  <c r="C139" i="14"/>
  <c r="C147" i="14"/>
  <c r="C155" i="14"/>
  <c r="C163" i="14"/>
  <c r="C178" i="14"/>
  <c r="C183" i="14"/>
  <c r="C191" i="14"/>
  <c r="C199" i="14"/>
  <c r="C207" i="14"/>
  <c r="C215" i="14"/>
  <c r="C225" i="14"/>
  <c r="C237" i="14"/>
  <c r="E256" i="14"/>
  <c r="C259" i="14"/>
  <c r="C267" i="14"/>
  <c r="C7" i="14"/>
  <c r="C12" i="14"/>
  <c r="C25" i="14"/>
  <c r="C30" i="14"/>
  <c r="C38" i="14"/>
  <c r="C43" i="14"/>
  <c r="C53" i="14"/>
  <c r="C60" i="14"/>
  <c r="C62" i="14"/>
  <c r="C94" i="14"/>
  <c r="C102" i="14"/>
  <c r="C110" i="14"/>
  <c r="C118" i="14"/>
  <c r="C123" i="14"/>
  <c r="C131" i="14"/>
  <c r="C136" i="14"/>
  <c r="C144" i="14"/>
  <c r="C152" i="14"/>
  <c r="C160" i="14"/>
  <c r="C165" i="14"/>
  <c r="C170" i="14"/>
  <c r="C175" i="14"/>
  <c r="C188" i="14"/>
  <c r="C196" i="14"/>
  <c r="C204" i="14"/>
  <c r="C212" i="14"/>
  <c r="C220" i="14"/>
  <c r="C230" i="14"/>
  <c r="C247" i="14"/>
  <c r="C249" i="14"/>
  <c r="C254" i="14"/>
  <c r="C262" i="14"/>
  <c r="C260" i="14"/>
  <c r="C4" i="14"/>
  <c r="C17" i="14"/>
  <c r="C22" i="14"/>
  <c r="C27" i="14"/>
  <c r="C35" i="14"/>
  <c r="C50" i="14"/>
  <c r="C67" i="14"/>
  <c r="C80" i="14"/>
  <c r="C87" i="14"/>
  <c r="C91" i="14"/>
  <c r="C99" i="14"/>
  <c r="C107" i="14"/>
  <c r="C115" i="14"/>
  <c r="C120" i="14"/>
  <c r="C128" i="14"/>
  <c r="C133" i="14"/>
  <c r="C141" i="14"/>
  <c r="C149" i="14"/>
  <c r="C157" i="14"/>
  <c r="C167" i="14"/>
  <c r="C172" i="14"/>
  <c r="C180" i="14"/>
  <c r="C185" i="14"/>
  <c r="C193" i="14"/>
  <c r="C201" i="14"/>
  <c r="C209" i="14"/>
  <c r="C217" i="14"/>
  <c r="C222" i="14"/>
  <c r="C227" i="14"/>
  <c r="C232" i="14"/>
  <c r="C234" i="14"/>
  <c r="C239" i="14"/>
  <c r="C241" i="14"/>
  <c r="C243" i="14"/>
  <c r="C245" i="14"/>
  <c r="C252" i="14"/>
  <c r="C257" i="14"/>
  <c r="C265" i="14"/>
  <c r="E10" i="15"/>
  <c r="E12" i="15"/>
  <c r="E20" i="15"/>
  <c r="C28" i="15"/>
  <c r="E31" i="15"/>
  <c r="C35" i="15"/>
  <c r="E40" i="15"/>
  <c r="E48" i="15"/>
  <c r="C52" i="15"/>
  <c r="C54" i="15"/>
  <c r="C56" i="15"/>
  <c r="C58" i="15"/>
  <c r="E65" i="15"/>
  <c r="C67" i="15"/>
  <c r="C69" i="15"/>
  <c r="C73" i="15"/>
  <c r="E75" i="15"/>
  <c r="C77" i="15"/>
  <c r="E81" i="15"/>
  <c r="C83" i="15"/>
  <c r="C85" i="15"/>
  <c r="G87" i="15"/>
  <c r="C90" i="15"/>
  <c r="C92" i="15"/>
  <c r="C96" i="15"/>
  <c r="C98" i="15"/>
  <c r="C100" i="15"/>
  <c r="C102" i="15"/>
  <c r="E104" i="15"/>
  <c r="G107" i="15"/>
  <c r="C109" i="15"/>
  <c r="G112" i="15"/>
  <c r="G116" i="15"/>
  <c r="G118" i="15"/>
  <c r="E122" i="15"/>
  <c r="C124" i="15"/>
  <c r="C126" i="15"/>
  <c r="C128" i="15"/>
  <c r="C130" i="15"/>
  <c r="C134" i="15"/>
  <c r="G137" i="15"/>
  <c r="E139" i="15"/>
  <c r="G142" i="15"/>
  <c r="C144" i="15"/>
  <c r="E147" i="15"/>
  <c r="G150" i="15"/>
  <c r="G152" i="15"/>
  <c r="G154" i="15"/>
  <c r="G156" i="15"/>
  <c r="E158" i="15"/>
  <c r="C160" i="15"/>
  <c r="E170" i="15"/>
  <c r="E172" i="15"/>
  <c r="G175" i="15"/>
  <c r="E177" i="15"/>
  <c r="C179" i="15"/>
  <c r="E181" i="15"/>
  <c r="E183" i="15"/>
  <c r="C185" i="15"/>
  <c r="C187" i="15"/>
  <c r="C189" i="15"/>
  <c r="G191" i="15"/>
  <c r="G193" i="15"/>
  <c r="C196" i="15"/>
  <c r="E198" i="15"/>
  <c r="G200" i="15"/>
  <c r="E203" i="15"/>
  <c r="G205" i="15"/>
  <c r="C208" i="15"/>
  <c r="G210" i="15"/>
  <c r="E212" i="15"/>
  <c r="E217" i="15"/>
  <c r="C220" i="15"/>
  <c r="G222" i="15"/>
  <c r="C5" i="15"/>
  <c r="C14" i="15"/>
  <c r="C16" i="15"/>
  <c r="C18" i="15"/>
  <c r="C23" i="15"/>
  <c r="C33" i="15"/>
  <c r="C37" i="15"/>
  <c r="C42" i="15"/>
  <c r="C44" i="15"/>
  <c r="C46" i="15"/>
  <c r="C50" i="15"/>
  <c r="C61" i="15"/>
  <c r="C63" i="15"/>
  <c r="C71" i="15"/>
  <c r="C79" i="15"/>
  <c r="C88" i="15"/>
  <c r="C94" i="15"/>
  <c r="C106" i="15"/>
  <c r="C113" i="15"/>
  <c r="C117" i="15"/>
  <c r="C136" i="15"/>
  <c r="C141" i="15"/>
  <c r="C149" i="15"/>
  <c r="C151" i="15"/>
  <c r="C166" i="15"/>
  <c r="C168" i="15"/>
  <c r="C174" i="15"/>
  <c r="C201" i="15"/>
  <c r="C206" i="15"/>
  <c r="C215" i="15"/>
  <c r="E5" i="15"/>
  <c r="C7" i="15"/>
  <c r="C9" i="15"/>
  <c r="E14" i="15"/>
  <c r="E16" i="15"/>
  <c r="E18" i="15"/>
  <c r="E23" i="15"/>
  <c r="C25" i="15"/>
  <c r="C30" i="15"/>
  <c r="E33" i="15"/>
  <c r="E37" i="15"/>
  <c r="C39" i="15"/>
  <c r="E42" i="15"/>
  <c r="E44" i="15"/>
  <c r="E46" i="15"/>
  <c r="E50" i="15"/>
  <c r="E61" i="15"/>
  <c r="E63" i="15"/>
  <c r="E71" i="15"/>
  <c r="G77" i="15"/>
  <c r="G225" i="15" s="1"/>
  <c r="E79" i="15"/>
  <c r="G83" i="15"/>
  <c r="G85" i="15"/>
  <c r="E88" i="15"/>
  <c r="G90" i="15"/>
  <c r="G92" i="15"/>
  <c r="E94" i="15"/>
  <c r="G96" i="15"/>
  <c r="G98" i="15"/>
  <c r="G100" i="15"/>
  <c r="G102" i="15"/>
  <c r="E106" i="15"/>
  <c r="G109" i="15"/>
  <c r="C111" i="15"/>
  <c r="E113" i="15"/>
  <c r="C115" i="15"/>
  <c r="E117" i="15"/>
  <c r="C119" i="15"/>
  <c r="C121" i="15"/>
  <c r="G124" i="15"/>
  <c r="G126" i="15"/>
  <c r="G128" i="15"/>
  <c r="G130" i="15"/>
  <c r="C132" i="15"/>
  <c r="G134" i="15"/>
  <c r="E136" i="15"/>
  <c r="E141" i="15"/>
  <c r="G144" i="15"/>
  <c r="C146" i="15"/>
  <c r="E149" i="15"/>
  <c r="E151" i="15"/>
  <c r="C153" i="15"/>
  <c r="C155" i="15"/>
  <c r="C157" i="15"/>
  <c r="G160" i="15"/>
  <c r="C162" i="15"/>
  <c r="C164" i="15"/>
  <c r="E166" i="15"/>
  <c r="E168" i="15"/>
  <c r="E174" i="15"/>
  <c r="C176" i="15"/>
  <c r="G179" i="15"/>
  <c r="C182" i="15"/>
  <c r="G185" i="15"/>
  <c r="G187" i="15"/>
  <c r="G189" i="15"/>
  <c r="C194" i="15"/>
  <c r="G196" i="15"/>
  <c r="E201" i="15"/>
  <c r="C204" i="15"/>
  <c r="E206" i="15"/>
  <c r="G208" i="15"/>
  <c r="C211" i="15"/>
  <c r="C213" i="15"/>
  <c r="E215" i="15"/>
  <c r="C218" i="15"/>
  <c r="G220" i="15"/>
  <c r="C223" i="15"/>
  <c r="C21" i="15"/>
  <c r="C27" i="15"/>
  <c r="C59" i="15"/>
  <c r="C66" i="15"/>
  <c r="C74" i="15"/>
  <c r="C76" i="15"/>
  <c r="C82" i="15"/>
  <c r="C86" i="15"/>
  <c r="C97" i="15"/>
  <c r="C108" i="15"/>
  <c r="C123" i="15"/>
  <c r="C129" i="15"/>
  <c r="C138" i="15"/>
  <c r="C143" i="15"/>
  <c r="E146" i="15"/>
  <c r="E153" i="15"/>
  <c r="E155" i="15"/>
  <c r="E157" i="15"/>
  <c r="E162" i="15"/>
  <c r="E164" i="15"/>
  <c r="C171" i="15"/>
  <c r="E176" i="15"/>
  <c r="C178" i="15"/>
  <c r="C180" i="15"/>
  <c r="E182" i="15"/>
  <c r="C184" i="15"/>
  <c r="C186" i="15"/>
  <c r="C190" i="15"/>
  <c r="C192" i="15"/>
  <c r="E194" i="15"/>
  <c r="C199" i="15"/>
  <c r="E204" i="15"/>
  <c r="C209" i="15"/>
  <c r="E211" i="15"/>
  <c r="E213" i="15"/>
  <c r="E218" i="15"/>
  <c r="C221" i="15"/>
  <c r="E223" i="15"/>
  <c r="C4" i="15"/>
  <c r="C11" i="15"/>
  <c r="C13" i="15"/>
  <c r="C15" i="15"/>
  <c r="C19" i="15"/>
  <c r="C32" i="15"/>
  <c r="C34" i="15"/>
  <c r="C36" i="15"/>
  <c r="C41" i="15"/>
  <c r="C43" i="15"/>
  <c r="C47" i="15"/>
  <c r="C49" i="15"/>
  <c r="C51" i="15"/>
  <c r="C53" i="15"/>
  <c r="C62" i="15"/>
  <c r="C64" i="15"/>
  <c r="C80" i="15"/>
  <c r="C89" i="15"/>
  <c r="C93" i="15"/>
  <c r="C95" i="15"/>
  <c r="C103" i="15"/>
  <c r="C105" i="15"/>
  <c r="E123" i="15"/>
  <c r="C127" i="15"/>
  <c r="E129" i="15"/>
  <c r="E138" i="15"/>
  <c r="C140" i="15"/>
  <c r="E143" i="15"/>
  <c r="C148" i="15"/>
  <c r="C159" i="15"/>
  <c r="C167" i="15"/>
  <c r="C169" i="15"/>
  <c r="E171" i="15"/>
  <c r="C173" i="15"/>
  <c r="E178" i="15"/>
  <c r="E180" i="15"/>
  <c r="E184" i="15"/>
  <c r="E186" i="15"/>
  <c r="C188" i="15"/>
  <c r="E190" i="15"/>
  <c r="E192" i="15"/>
  <c r="C197" i="15"/>
  <c r="E199" i="15"/>
  <c r="C202" i="15"/>
  <c r="C207" i="15"/>
  <c r="E209" i="15"/>
  <c r="G211" i="15"/>
  <c r="G213" i="15"/>
  <c r="C216" i="15"/>
  <c r="G218" i="15"/>
  <c r="E221" i="15"/>
  <c r="G223" i="15"/>
  <c r="C6" i="15"/>
  <c r="C17" i="15"/>
  <c r="C29" i="15"/>
  <c r="C45" i="15"/>
  <c r="C55" i="15"/>
  <c r="C57" i="15"/>
  <c r="C68" i="15"/>
  <c r="C70" i="15"/>
  <c r="C72" i="15"/>
  <c r="C78" i="15"/>
  <c r="C84" i="15"/>
  <c r="C91" i="15"/>
  <c r="C99" i="15"/>
  <c r="C101" i="15"/>
  <c r="C110" i="15"/>
  <c r="C114" i="15"/>
  <c r="C120" i="15"/>
  <c r="C125" i="15"/>
  <c r="E127" i="15"/>
  <c r="C131" i="15"/>
  <c r="C133" i="15"/>
  <c r="C135" i="15"/>
  <c r="E140" i="15"/>
  <c r="C145" i="15"/>
  <c r="E148" i="15"/>
  <c r="E159" i="15"/>
  <c r="C161" i="15"/>
  <c r="C163" i="15"/>
  <c r="C165" i="15"/>
  <c r="E167" i="15"/>
  <c r="E169" i="15"/>
  <c r="E173" i="15"/>
  <c r="E188" i="15"/>
  <c r="C195" i="15"/>
  <c r="E197" i="15"/>
  <c r="E202" i="15"/>
  <c r="E207" i="15"/>
  <c r="C214" i="15"/>
  <c r="E216" i="15"/>
  <c r="C219" i="15"/>
  <c r="G221" i="15"/>
  <c r="C224" i="15"/>
  <c r="C8" i="15"/>
  <c r="C22" i="15"/>
  <c r="C24" i="15"/>
  <c r="C26" i="15"/>
  <c r="C38" i="15"/>
  <c r="C60" i="15"/>
  <c r="C87" i="15"/>
  <c r="C107" i="15"/>
  <c r="C112" i="15"/>
  <c r="C116" i="15"/>
  <c r="C118" i="15"/>
  <c r="C137" i="15"/>
  <c r="C142" i="15"/>
  <c r="C150" i="15"/>
  <c r="C152" i="15"/>
  <c r="C154" i="15"/>
  <c r="C156" i="15"/>
  <c r="C175" i="15"/>
  <c r="C191" i="15"/>
  <c r="C193" i="15"/>
  <c r="C200" i="15"/>
  <c r="C205" i="15"/>
  <c r="C210" i="15"/>
  <c r="C222" i="15"/>
  <c r="C262" i="13"/>
  <c r="C260" i="13"/>
  <c r="C258" i="13"/>
  <c r="C241" i="13"/>
  <c r="C239" i="13"/>
  <c r="C237" i="13"/>
  <c r="C235" i="13"/>
  <c r="C233" i="13"/>
  <c r="C231" i="13"/>
  <c r="C217" i="13"/>
  <c r="C203" i="13"/>
  <c r="C173" i="13"/>
  <c r="C161" i="13"/>
  <c r="C159" i="13"/>
  <c r="C156" i="13"/>
  <c r="C144" i="13"/>
  <c r="C130" i="13"/>
  <c r="C125" i="13"/>
  <c r="C123" i="13"/>
  <c r="C121" i="13"/>
  <c r="C252" i="13"/>
  <c r="C250" i="13"/>
  <c r="C229" i="13"/>
  <c r="C220" i="13"/>
  <c r="C212" i="13"/>
  <c r="C204" i="13"/>
  <c r="C197" i="13"/>
  <c r="C174" i="13"/>
  <c r="C171" i="13"/>
  <c r="C169" i="13"/>
  <c r="C157" i="13"/>
  <c r="C145" i="13"/>
  <c r="C133" i="13"/>
  <c r="C128" i="13"/>
  <c r="C267" i="13"/>
  <c r="C261" i="13"/>
  <c r="C259" i="13"/>
  <c r="C240" i="13"/>
  <c r="C238" i="13"/>
  <c r="C236" i="13"/>
  <c r="C234" i="13"/>
  <c r="C232" i="13"/>
  <c r="C230" i="13"/>
  <c r="C223" i="13"/>
  <c r="C218" i="13"/>
  <c r="C202" i="13"/>
  <c r="C160" i="13"/>
  <c r="C126" i="13"/>
  <c r="C124" i="13"/>
  <c r="C122" i="13"/>
  <c r="C257" i="13"/>
  <c r="C255" i="13"/>
  <c r="C221" i="13"/>
  <c r="C213" i="13"/>
  <c r="C210" i="13"/>
  <c r="C205" i="13"/>
  <c r="C200" i="13"/>
  <c r="C188" i="13"/>
  <c r="C181" i="13"/>
  <c r="C179" i="13"/>
  <c r="C177" i="13"/>
  <c r="C175" i="13"/>
  <c r="C172" i="13"/>
  <c r="C165" i="13"/>
  <c r="C163" i="13"/>
  <c r="C158" i="13"/>
  <c r="C148" i="13"/>
  <c r="C146" i="13"/>
  <c r="C143" i="13"/>
  <c r="C141" i="13"/>
  <c r="C139" i="13"/>
  <c r="C136" i="13"/>
  <c r="C134" i="13"/>
  <c r="C120" i="13"/>
  <c r="C118" i="13"/>
  <c r="C116" i="13"/>
  <c r="C113" i="13"/>
  <c r="C105" i="13"/>
  <c r="C5" i="13"/>
  <c r="C8" i="13"/>
  <c r="C27" i="13"/>
  <c r="C29" i="13"/>
  <c r="C31" i="13"/>
  <c r="C33" i="13"/>
  <c r="C38" i="13"/>
  <c r="C40" i="13"/>
  <c r="C48" i="13"/>
  <c r="C50" i="13"/>
  <c r="C52" i="13"/>
  <c r="C57" i="13"/>
  <c r="C59" i="13"/>
  <c r="C64" i="13"/>
  <c r="C66" i="13"/>
  <c r="C90" i="13"/>
  <c r="C92" i="13"/>
  <c r="C95" i="13"/>
  <c r="C117" i="13"/>
  <c r="C140" i="13"/>
  <c r="C153" i="13"/>
  <c r="C168" i="13"/>
  <c r="C178" i="13"/>
  <c r="C182" i="13"/>
  <c r="C196" i="13"/>
  <c r="C199" i="13"/>
  <c r="C208" i="13"/>
  <c r="C224" i="13"/>
  <c r="C228" i="13"/>
  <c r="C242" i="13"/>
  <c r="C246" i="13"/>
  <c r="C264" i="13"/>
  <c r="E256" i="13"/>
  <c r="E254" i="13"/>
  <c r="E222" i="13"/>
  <c r="E214" i="13"/>
  <c r="E209" i="13"/>
  <c r="E201" i="13"/>
  <c r="E199" i="13"/>
  <c r="E194" i="13"/>
  <c r="E187" i="13"/>
  <c r="E182" i="13"/>
  <c r="E180" i="13"/>
  <c r="E178" i="13"/>
  <c r="E176" i="13"/>
  <c r="E164" i="13"/>
  <c r="E149" i="13"/>
  <c r="E147" i="13"/>
  <c r="E142" i="13"/>
  <c r="E140" i="13"/>
  <c r="E135" i="13"/>
  <c r="E119" i="13"/>
  <c r="E117" i="13"/>
  <c r="E265" i="13"/>
  <c r="E263" i="13"/>
  <c r="E248" i="13"/>
  <c r="E246" i="13"/>
  <c r="E244" i="13"/>
  <c r="E242" i="13"/>
  <c r="E227" i="13"/>
  <c r="E225" i="13"/>
  <c r="E215" i="13"/>
  <c r="E207" i="13"/>
  <c r="E195" i="13"/>
  <c r="E192" i="13"/>
  <c r="E190" i="13"/>
  <c r="E185" i="13"/>
  <c r="E183" i="13"/>
  <c r="E167" i="13"/>
  <c r="E162" i="13"/>
  <c r="E154" i="13"/>
  <c r="E152" i="13"/>
  <c r="E150" i="13"/>
  <c r="E138" i="13"/>
  <c r="E131" i="13"/>
  <c r="E115" i="13"/>
  <c r="E257" i="13"/>
  <c r="E255" i="13"/>
  <c r="E221" i="13"/>
  <c r="E213" i="13"/>
  <c r="E210" i="13"/>
  <c r="E205" i="13"/>
  <c r="E200" i="13"/>
  <c r="E188" i="13"/>
  <c r="E181" i="13"/>
  <c r="E179" i="13"/>
  <c r="E177" i="13"/>
  <c r="E175" i="13"/>
  <c r="E172" i="13"/>
  <c r="E165" i="13"/>
  <c r="E163" i="13"/>
  <c r="E158" i="13"/>
  <c r="E148" i="13"/>
  <c r="E146" i="13"/>
  <c r="E143" i="13"/>
  <c r="E141" i="13"/>
  <c r="E139" i="13"/>
  <c r="E136" i="13"/>
  <c r="E134" i="13"/>
  <c r="E120" i="13"/>
  <c r="E118" i="13"/>
  <c r="E116" i="13"/>
  <c r="E253" i="13"/>
  <c r="E251" i="13"/>
  <c r="E249" i="13"/>
  <c r="E219" i="13"/>
  <c r="E216" i="13"/>
  <c r="E198" i="13"/>
  <c r="E186" i="13"/>
  <c r="E170" i="13"/>
  <c r="E155" i="13"/>
  <c r="E132" i="13"/>
  <c r="E129" i="13"/>
  <c r="E127" i="13"/>
  <c r="E111" i="13"/>
  <c r="E103" i="13"/>
  <c r="C17" i="13"/>
  <c r="C20" i="13"/>
  <c r="C22" i="13"/>
  <c r="C45" i="13"/>
  <c r="C54" i="13"/>
  <c r="C61" i="13"/>
  <c r="C68" i="13"/>
  <c r="C74" i="13"/>
  <c r="C77" i="13"/>
  <c r="C87" i="13"/>
  <c r="C97" i="13"/>
  <c r="C102" i="13"/>
  <c r="C104" i="13"/>
  <c r="C109" i="13"/>
  <c r="C111" i="13"/>
  <c r="C137" i="13"/>
  <c r="C147" i="13"/>
  <c r="C162" i="13"/>
  <c r="C185" i="13"/>
  <c r="C191" i="13"/>
  <c r="C194" i="13"/>
  <c r="C214" i="13"/>
  <c r="C216" i="13"/>
  <c r="C222" i="13"/>
  <c r="C4" i="13"/>
  <c r="C7" i="13"/>
  <c r="C10" i="13"/>
  <c r="C12" i="13"/>
  <c r="C15" i="13"/>
  <c r="C35" i="13"/>
  <c r="C37" i="13"/>
  <c r="C71" i="13"/>
  <c r="C79" i="13"/>
  <c r="C82" i="13"/>
  <c r="C106" i="13"/>
  <c r="C115" i="13"/>
  <c r="C131" i="13"/>
  <c r="C150" i="13"/>
  <c r="C154" i="13"/>
  <c r="C211" i="13"/>
  <c r="C225" i="13"/>
  <c r="C243" i="13"/>
  <c r="C247" i="13"/>
  <c r="C254" i="13"/>
  <c r="C265" i="13"/>
  <c r="C249" i="13"/>
  <c r="C19" i="13"/>
  <c r="C24" i="13"/>
  <c r="C26" i="13"/>
  <c r="C42" i="13"/>
  <c r="C47" i="13"/>
  <c r="C56" i="13"/>
  <c r="C63" i="13"/>
  <c r="C73" i="13"/>
  <c r="C84" i="13"/>
  <c r="C89" i="13"/>
  <c r="C94" i="13"/>
  <c r="C99" i="13"/>
  <c r="C101" i="13"/>
  <c r="C129" i="13"/>
  <c r="C135" i="13"/>
  <c r="C138" i="13"/>
  <c r="E169" i="13"/>
  <c r="C192" i="13"/>
  <c r="E197" i="13"/>
  <c r="E211" i="13"/>
  <c r="C219" i="13"/>
  <c r="E229" i="13"/>
  <c r="E232" i="13"/>
  <c r="E236" i="13"/>
  <c r="E240" i="13"/>
  <c r="E243" i="13"/>
  <c r="E247" i="13"/>
  <c r="C251" i="13"/>
  <c r="E258" i="13"/>
  <c r="E262" i="13"/>
  <c r="C6" i="13"/>
  <c r="C14" i="13"/>
  <c r="C28" i="13"/>
  <c r="C30" i="13"/>
  <c r="C32" i="13"/>
  <c r="C34" i="13"/>
  <c r="C39" i="13"/>
  <c r="C49" i="13"/>
  <c r="C51" i="13"/>
  <c r="C58" i="13"/>
  <c r="C65" i="13"/>
  <c r="C70" i="13"/>
  <c r="C81" i="13"/>
  <c r="C91" i="13"/>
  <c r="C96" i="13"/>
  <c r="C108" i="13"/>
  <c r="C112" i="13"/>
  <c r="C114" i="13"/>
  <c r="C119" i="13"/>
  <c r="C142" i="13"/>
  <c r="C151" i="13"/>
  <c r="C166" i="13"/>
  <c r="C176" i="13"/>
  <c r="C180" i="13"/>
  <c r="C186" i="13"/>
  <c r="C201" i="13"/>
  <c r="C206" i="13"/>
  <c r="C209" i="13"/>
  <c r="C226" i="13"/>
  <c r="C244" i="13"/>
  <c r="C248" i="13"/>
  <c r="C266" i="13"/>
  <c r="C18" i="13"/>
  <c r="C21" i="13"/>
  <c r="C44" i="13"/>
  <c r="C46" i="13"/>
  <c r="C53" i="13"/>
  <c r="C60" i="13"/>
  <c r="C67" i="13"/>
  <c r="C76" i="13"/>
  <c r="C78" i="13"/>
  <c r="C86" i="13"/>
  <c r="C98" i="13"/>
  <c r="C103" i="13"/>
  <c r="C110" i="13"/>
  <c r="C132" i="13"/>
  <c r="E145" i="13"/>
  <c r="C149" i="13"/>
  <c r="E151" i="13"/>
  <c r="C155" i="13"/>
  <c r="E157" i="13"/>
  <c r="E166" i="13"/>
  <c r="C170" i="13"/>
  <c r="C183" i="13"/>
  <c r="C189" i="13"/>
  <c r="C193" i="13"/>
  <c r="C198" i="13"/>
  <c r="E206" i="13"/>
  <c r="E212" i="13"/>
  <c r="E217" i="13"/>
  <c r="E220" i="13"/>
  <c r="E223" i="13"/>
  <c r="E226" i="13"/>
  <c r="E233" i="13"/>
  <c r="E237" i="13"/>
  <c r="E241" i="13"/>
  <c r="E252" i="13"/>
  <c r="E259" i="13"/>
  <c r="C253" i="13"/>
  <c r="C9" i="13"/>
  <c r="C11" i="13"/>
  <c r="C13" i="13"/>
  <c r="C16" i="13"/>
  <c r="C23" i="13"/>
  <c r="C36" i="13"/>
  <c r="C41" i="13"/>
  <c r="C69" i="13"/>
  <c r="C72" i="13"/>
  <c r="C80" i="13"/>
  <c r="C88" i="13"/>
  <c r="C93" i="13"/>
  <c r="C107" i="13"/>
  <c r="C152" i="13"/>
  <c r="C164" i="13"/>
  <c r="C167" i="13"/>
  <c r="C195" i="13"/>
  <c r="C207" i="13"/>
  <c r="C215" i="13"/>
  <c r="C227" i="13"/>
  <c r="C245" i="13"/>
  <c r="C256" i="13"/>
  <c r="C263" i="13"/>
  <c r="G178" i="12"/>
  <c r="G170" i="12"/>
  <c r="G162" i="12"/>
  <c r="G154" i="12"/>
  <c r="G146" i="12"/>
  <c r="G138" i="12"/>
  <c r="G130" i="12"/>
  <c r="G122" i="12"/>
  <c r="G114" i="12"/>
  <c r="G106" i="12"/>
  <c r="G98" i="12"/>
  <c r="G90" i="12"/>
  <c r="G82" i="12"/>
  <c r="G74" i="12"/>
  <c r="G66" i="12"/>
  <c r="G58" i="12"/>
  <c r="G50" i="12"/>
  <c r="G42" i="12"/>
  <c r="G34" i="12"/>
  <c r="G26" i="12"/>
  <c r="G18" i="12"/>
  <c r="G10" i="12"/>
  <c r="G176" i="12"/>
  <c r="G168" i="12"/>
  <c r="G160" i="12"/>
  <c r="G152" i="12"/>
  <c r="G144" i="12"/>
  <c r="G136" i="12"/>
  <c r="G128" i="12"/>
  <c r="G120" i="12"/>
  <c r="G112" i="12"/>
  <c r="G104" i="12"/>
  <c r="G96" i="12"/>
  <c r="G88" i="12"/>
  <c r="G80" i="12"/>
  <c r="G72" i="12"/>
  <c r="G64" i="12"/>
  <c r="G56" i="12"/>
  <c r="G48" i="12"/>
  <c r="G40" i="12"/>
  <c r="G32" i="12"/>
  <c r="G24" i="12"/>
  <c r="G16" i="12"/>
  <c r="G8" i="12"/>
  <c r="G175" i="12"/>
  <c r="G167" i="12"/>
  <c r="G159" i="12"/>
  <c r="G151" i="12"/>
  <c r="G143" i="12"/>
  <c r="G135" i="12"/>
  <c r="G127" i="12"/>
  <c r="G119" i="12"/>
  <c r="G111" i="12"/>
  <c r="G103" i="12"/>
  <c r="G95" i="12"/>
  <c r="G87" i="12"/>
  <c r="G79" i="12"/>
  <c r="G71" i="12"/>
  <c r="G63" i="12"/>
  <c r="G55" i="12"/>
  <c r="G47" i="12"/>
  <c r="G39" i="12"/>
  <c r="G31" i="12"/>
  <c r="G23" i="12"/>
  <c r="G15" i="12"/>
  <c r="G7" i="12"/>
  <c r="G174" i="12"/>
  <c r="G166" i="12"/>
  <c r="G158" i="12"/>
  <c r="G150" i="12"/>
  <c r="G142" i="12"/>
  <c r="G134" i="12"/>
  <c r="G126" i="12"/>
  <c r="G118" i="12"/>
  <c r="G110" i="12"/>
  <c r="G102" i="12"/>
  <c r="G94" i="12"/>
  <c r="G86" i="12"/>
  <c r="G78" i="12"/>
  <c r="G70" i="12"/>
  <c r="G62" i="12"/>
  <c r="G54" i="12"/>
  <c r="G46" i="12"/>
  <c r="G38" i="12"/>
  <c r="G30" i="12"/>
  <c r="G22" i="12"/>
  <c r="G14" i="12"/>
  <c r="G6" i="12"/>
  <c r="G173" i="12"/>
  <c r="G165" i="12"/>
  <c r="G157" i="12"/>
  <c r="G149" i="12"/>
  <c r="G141" i="12"/>
  <c r="G133" i="12"/>
  <c r="G125" i="12"/>
  <c r="G117" i="12"/>
  <c r="G109" i="12"/>
  <c r="G101" i="12"/>
  <c r="G93" i="12"/>
  <c r="G85" i="12"/>
  <c r="G77" i="12"/>
  <c r="G69" i="12"/>
  <c r="G61" i="12"/>
  <c r="G53" i="12"/>
  <c r="G45" i="12"/>
  <c r="G37" i="12"/>
  <c r="G29" i="12"/>
  <c r="G21" i="12"/>
  <c r="G13" i="12"/>
  <c r="E177" i="12"/>
  <c r="E169" i="12"/>
  <c r="E161" i="12"/>
  <c r="E153" i="12"/>
  <c r="E145" i="12"/>
  <c r="E137" i="12"/>
  <c r="E129" i="12"/>
  <c r="E121" i="12"/>
  <c r="E113" i="12"/>
  <c r="E105" i="12"/>
  <c r="E97" i="12"/>
  <c r="E89" i="12"/>
  <c r="E81" i="12"/>
  <c r="E73" i="12"/>
  <c r="E65" i="12"/>
  <c r="E57" i="12"/>
  <c r="E49" i="12"/>
  <c r="E41" i="12"/>
  <c r="E33" i="12"/>
  <c r="E25" i="12"/>
  <c r="E17" i="12"/>
  <c r="E9" i="12"/>
  <c r="E176" i="12"/>
  <c r="E168" i="12"/>
  <c r="E160" i="12"/>
  <c r="E152" i="12"/>
  <c r="E144" i="12"/>
  <c r="E136" i="12"/>
  <c r="E128" i="12"/>
  <c r="E120" i="12"/>
  <c r="E112" i="12"/>
  <c r="E104" i="12"/>
  <c r="E96" i="12"/>
  <c r="E88" i="12"/>
  <c r="E80" i="12"/>
  <c r="E72" i="12"/>
  <c r="E64" i="12"/>
  <c r="E56" i="12"/>
  <c r="E48" i="12"/>
  <c r="E40" i="12"/>
  <c r="E32" i="12"/>
  <c r="E24" i="12"/>
  <c r="E16" i="12"/>
  <c r="E8" i="12"/>
  <c r="E175" i="12"/>
  <c r="E167" i="12"/>
  <c r="E159" i="12"/>
  <c r="E151" i="12"/>
  <c r="E143" i="12"/>
  <c r="E135" i="12"/>
  <c r="E127" i="12"/>
  <c r="E119" i="12"/>
  <c r="E111" i="12"/>
  <c r="E103" i="12"/>
  <c r="E95" i="12"/>
  <c r="E87" i="12"/>
  <c r="E79" i="12"/>
  <c r="E71" i="12"/>
  <c r="E63" i="12"/>
  <c r="E55" i="12"/>
  <c r="E47" i="12"/>
  <c r="E39" i="12"/>
  <c r="E31" i="12"/>
  <c r="E23" i="12"/>
  <c r="E15" i="12"/>
  <c r="E7" i="12"/>
  <c r="E174" i="12"/>
  <c r="E166" i="12"/>
  <c r="E158" i="12"/>
  <c r="E150" i="12"/>
  <c r="E142" i="12"/>
  <c r="E134" i="12"/>
  <c r="E126" i="12"/>
  <c r="E118" i="12"/>
  <c r="E110" i="12"/>
  <c r="E102" i="12"/>
  <c r="E94" i="12"/>
  <c r="E86" i="12"/>
  <c r="E78" i="12"/>
  <c r="E70" i="12"/>
  <c r="E62" i="12"/>
  <c r="E54" i="12"/>
  <c r="E46" i="12"/>
  <c r="E38" i="12"/>
  <c r="E30" i="12"/>
  <c r="E22" i="12"/>
  <c r="E14" i="12"/>
  <c r="E6" i="12"/>
  <c r="E173" i="12"/>
  <c r="E165" i="12"/>
  <c r="E157" i="12"/>
  <c r="E149" i="12"/>
  <c r="E141" i="12"/>
  <c r="E133" i="12"/>
  <c r="E125" i="12"/>
  <c r="E117" i="12"/>
  <c r="E109" i="12"/>
  <c r="E101" i="12"/>
  <c r="E93" i="12"/>
  <c r="E85" i="12"/>
  <c r="E77" i="12"/>
  <c r="E69" i="12"/>
  <c r="E61" i="12"/>
  <c r="E53" i="12"/>
  <c r="E45" i="12"/>
  <c r="E37" i="12"/>
  <c r="E29" i="12"/>
  <c r="E21" i="12"/>
  <c r="E13" i="12"/>
  <c r="E5" i="12"/>
  <c r="E181" i="12"/>
  <c r="E180" i="12"/>
  <c r="E172" i="12"/>
  <c r="E164" i="12"/>
  <c r="E156" i="12"/>
  <c r="E148" i="12"/>
  <c r="E140" i="12"/>
  <c r="E132" i="12"/>
  <c r="E124" i="12"/>
  <c r="E116" i="12"/>
  <c r="E108" i="12"/>
  <c r="E100" i="12"/>
  <c r="E92" i="12"/>
  <c r="E84" i="12"/>
  <c r="E76" i="12"/>
  <c r="E68" i="12"/>
  <c r="E60" i="12"/>
  <c r="E52" i="12"/>
  <c r="E44" i="12"/>
  <c r="E36" i="12"/>
  <c r="E28" i="12"/>
  <c r="E20" i="12"/>
  <c r="G11" i="8"/>
  <c r="G4" i="8"/>
  <c r="H12" i="6"/>
  <c r="G10" i="6"/>
  <c r="G8" i="6"/>
  <c r="G7" i="6"/>
  <c r="B18" i="29"/>
  <c r="E268" i="14" l="1"/>
  <c r="E268" i="13"/>
  <c r="C268" i="14"/>
  <c r="E225" i="15"/>
  <c r="C225" i="15"/>
  <c r="C268" i="13"/>
  <c r="F15" i="29" l="1"/>
  <c r="F13" i="29"/>
  <c r="F10" i="29"/>
  <c r="D11" i="43"/>
  <c r="C11" i="43"/>
  <c r="B11" i="43"/>
  <c r="D8" i="44"/>
  <c r="C8" i="44"/>
  <c r="B8" i="44"/>
  <c r="G5" i="26"/>
  <c r="G6" i="26"/>
  <c r="G7" i="26"/>
  <c r="G8" i="26"/>
  <c r="E5" i="26"/>
  <c r="E7" i="26"/>
  <c r="D9" i="26"/>
  <c r="H9" i="26" l="1"/>
  <c r="E6" i="26"/>
  <c r="E4" i="26"/>
  <c r="E9" i="26" s="1"/>
  <c r="C7" i="26"/>
  <c r="C5" i="26"/>
  <c r="C4" i="26"/>
  <c r="C6" i="26"/>
  <c r="I9" i="26"/>
  <c r="E9" i="27" l="1"/>
  <c r="B12" i="27"/>
  <c r="C11" i="27" l="1"/>
  <c r="C9" i="27"/>
  <c r="C8" i="27"/>
  <c r="E8" i="27"/>
  <c r="C6" i="27"/>
  <c r="C7" i="27"/>
  <c r="C10" i="27"/>
  <c r="C4" i="27"/>
  <c r="C5" i="27"/>
  <c r="E5" i="27"/>
  <c r="E6" i="27"/>
  <c r="E7" i="27"/>
  <c r="E10" i="27"/>
  <c r="E4" i="27"/>
  <c r="G10" i="27"/>
  <c r="C18" i="29" l="1"/>
</calcChain>
</file>

<file path=xl/sharedStrings.xml><?xml version="1.0" encoding="utf-8"?>
<sst xmlns="http://schemas.openxmlformats.org/spreadsheetml/2006/main" count="5300" uniqueCount="839">
  <si>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</si>
  <si>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</si>
  <si>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</si>
  <si>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</si>
  <si>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</si>
  <si>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</si>
  <si>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</si>
  <si>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</si>
  <si>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</si>
  <si>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</si>
  <si>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</si>
  <si>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</si>
  <si>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</si>
  <si>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</si>
  <si>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</si>
  <si>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</si>
  <si>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</si>
  <si>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</si>
  <si>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</si>
  <si>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</si>
  <si>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</si>
  <si>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</si>
  <si>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</si>
  <si>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</si>
  <si>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</si>
  <si>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</si>
  <si>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</si>
  <si>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</si>
  <si>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</si>
  <si>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</si>
  <si>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</si>
  <si>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</si>
  <si>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</si>
  <si>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</si>
  <si>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</si>
  <si>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</si>
  <si>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</si>
  <si>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</si>
  <si>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</si>
  <si>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</si>
  <si>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</si>
  <si>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</si>
  <si>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</si>
  <si>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</si>
  <si>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</si>
  <si>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</si>
  <si>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</si>
  <si>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</si>
  <si>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</si>
  <si>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</si>
  <si>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</si>
  <si>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</si>
  <si>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</si>
  <si>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</si>
  <si>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</si>
  <si>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</si>
  <si>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</si>
  <si>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</si>
  <si>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</si>
  <si>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</si>
  <si>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</si>
  <si>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</si>
  <si>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</si>
  <si>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</si>
  <si>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</si>
  <si>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</si>
  <si>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</si>
  <si>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</si>
  <si>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</si>
  <si>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</si>
  <si>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</si>
  <si>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</si>
  <si>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</si>
  <si>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</si>
  <si>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</si>
  <si>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</si>
  <si>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</si>
  <si>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</si>
  <si>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</si>
  <si>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</si>
  <si>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</si>
  <si>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</si>
  <si>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</si>
  <si>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</si>
  <si>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</si>
  <si>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</si>
  <si>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</si>
  <si>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</si>
  <si>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</si>
  <si>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</si>
  <si>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</si>
  <si>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</si>
  <si>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</si>
  <si>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</si>
  <si>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</si>
  <si>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</si>
  <si>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</si>
  <si>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</si>
  <si>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</si>
  <si>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</si>
  <si>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</si>
  <si>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</si>
  <si>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</si>
  <si>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</si>
  <si>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</si>
  <si>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</si>
  <si>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</si>
  <si>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</si>
  <si>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</si>
  <si>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</si>
  <si>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</si>
  <si>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</si>
  <si>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</si>
  <si>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</si>
  <si>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</si>
  <si>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</si>
  <si>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</si>
  <si>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</si>
  <si>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</si>
  <si>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</si>
  <si>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</si>
  <si>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</si>
  <si>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</si>
  <si>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</si>
  <si>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</si>
  <si>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</si>
  <si>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</si>
  <si>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</si>
  <si>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</si>
  <si>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</si>
  <si>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</si>
  <si>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</si>
  <si>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</si>
  <si>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</si>
  <si>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</si>
  <si>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</si>
  <si>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</si>
  <si>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</si>
  <si>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</si>
  <si>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</si>
  <si>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</si>
  <si>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</si>
  <si>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</si>
  <si>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</si>
  <si>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</si>
  <si>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</si>
  <si>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</si>
  <si>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</si>
  <si>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</si>
  <si>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</si>
  <si>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</si>
  <si>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</si>
  <si>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</si>
  <si>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</si>
  <si>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</si>
  <si>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</si>
  <si>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</si>
  <si>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</si>
  <si>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</si>
  <si>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</si>
  <si>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</si>
  <si>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</si>
  <si>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</si>
  <si>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</si>
  <si>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</si>
  <si>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</si>
  <si>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</si>
  <si>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</si>
  <si>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</si>
  <si>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</si>
  <si>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</si>
  <si>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</si>
  <si>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</si>
  <si>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</si>
  <si>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</si>
  <si>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</si>
  <si>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</si>
  <si>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</si>
  <si>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</si>
  <si>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</si>
  <si>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</si>
  <si>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</si>
  <si>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</si>
  <si>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</si>
  <si>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</si>
  <si>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</si>
  <si>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</si>
  <si>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</si>
  <si>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</si>
  <si>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</si>
  <si>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</si>
  <si>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</si>
  <si>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</si>
  <si>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</si>
  <si>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</si>
  <si>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</si>
  <si>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</si>
  <si>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</si>
  <si>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</si>
  <si>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</si>
  <si>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</si>
  <si>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</si>
  <si>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</si>
  <si>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</si>
  <si>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</si>
  <si>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</si>
  <si>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</si>
  <si>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</si>
  <si>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</si>
  <si>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</si>
  <si>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</si>
  <si>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</si>
  <si>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</si>
  <si>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</si>
  <si>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</si>
  <si>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</si>
  <si>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</si>
  <si>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</si>
  <si>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</si>
  <si>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</si>
  <si>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</si>
  <si>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</si>
  <si>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</si>
  <si>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</si>
  <si>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</si>
  <si>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</si>
  <si>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</si>
  <si>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</si>
  <si>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</si>
  <si>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</si>
  <si>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</si>
  <si>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</si>
  <si>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</si>
  <si>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</si>
  <si>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</si>
  <si>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</si>
  <si>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</si>
  <si>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</si>
  <si>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</si>
  <si>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</si>
  <si>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</si>
  <si>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</si>
  <si>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</si>
  <si>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</si>
  <si>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</si>
  <si>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</si>
  <si>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</si>
  <si>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</si>
  <si>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</si>
  <si>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</si>
  <si>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</si>
  <si>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</si>
  <si>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</si>
  <si>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</si>
  <si>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</si>
  <si>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</si>
  <si>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</si>
  <si>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</si>
  <si>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</si>
  <si>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</si>
  <si>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</si>
  <si>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</si>
  <si>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</si>
  <si>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</si>
  <si>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</si>
  <si>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</si>
  <si>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</si>
  <si>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</si>
  <si>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</si>
  <si>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</si>
  <si>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</si>
  <si>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</si>
  <si>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</si>
  <si>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</si>
  <si>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</si>
  <si>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</si>
  <si>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</si>
  <si>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</si>
  <si>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</si>
  <si>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</si>
  <si>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</si>
  <si>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</si>
  <si>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</si>
  <si>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</si>
  <si>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</si>
  <si>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</si>
  <si>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</si>
  <si>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</si>
  <si>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</si>
  <si>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</si>
  <si>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</si>
  <si>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</si>
  <si>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</si>
  <si>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</si>
  <si>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</si>
  <si>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</si>
  <si>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</si>
  <si>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</si>
  <si>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</si>
  <si>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</si>
  <si>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</si>
  <si>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</si>
  <si>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</si>
  <si>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</si>
  <si>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</si>
  <si>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</si>
  <si>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</si>
  <si>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</si>
  <si>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</si>
  <si>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</si>
  <si>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</si>
  <si>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</si>
  <si>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</si>
  <si>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</si>
  <si>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</si>
  <si>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</si>
  <si>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EU</t>
  </si>
  <si>
    <t>BRIC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</si>
  <si>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</si>
  <si>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</si>
  <si>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</si>
  <si>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</si>
  <si>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</si>
  <si>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</si>
  <si>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</si>
  <si>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</si>
  <si>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</si>
  <si>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</si>
  <si>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</si>
  <si>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</si>
  <si>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</si>
  <si>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</si>
  <si>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</si>
  <si>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</si>
  <si>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</si>
  <si>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</si>
  <si>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</si>
  <si>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Partner \ SITC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</si>
  <si>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</si>
  <si>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</si>
  <si>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</si>
  <si>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</si>
  <si>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</si>
  <si>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</si>
  <si>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</si>
  <si>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</si>
  <si>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</si>
  <si>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</si>
  <si>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</si>
  <si>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</si>
  <si>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</si>
  <si>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</si>
  <si>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</si>
  <si>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</si>
  <si>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</si>
  <si>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</si>
  <si>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</si>
  <si>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</si>
  <si>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</si>
  <si>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</si>
  <si>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</si>
  <si>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</si>
  <si>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</si>
  <si>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</si>
  <si>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</si>
  <si>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</si>
  <si>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</si>
  <si>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</si>
  <si>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</si>
  <si>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</si>
  <si>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</si>
  <si>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</si>
  <si>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</si>
  <si>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</si>
  <si>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</si>
  <si>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</si>
  <si>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</si>
  <si>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</si>
  <si>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</si>
  <si>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</si>
  <si>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</si>
  <si>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</si>
  <si>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</si>
  <si>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</si>
  <si>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</si>
  <si>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</si>
  <si>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</si>
  <si>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</si>
  <si>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</si>
  <si>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</si>
  <si>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</si>
  <si>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</si>
  <si>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</si>
  <si>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</si>
  <si>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</si>
  <si>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</si>
  <si>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</si>
  <si>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</si>
  <si>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</si>
  <si>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</si>
  <si>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</si>
  <si>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</si>
  <si>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</si>
  <si>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</si>
  <si>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</si>
  <si>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</si>
  <si>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</si>
  <si>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</si>
  <si>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</si>
  <si>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</si>
  <si>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</si>
  <si>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</si>
  <si>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</si>
  <si>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</si>
  <si>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</si>
  <si>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</si>
  <si>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</si>
  <si>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</si>
  <si>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</si>
  <si>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</si>
  <si>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</si>
  <si>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</si>
  <si>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</si>
  <si>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</si>
  <si>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</si>
  <si>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</si>
  <si>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</si>
  <si>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</si>
  <si>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</si>
  <si>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</si>
  <si>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</si>
  <si>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</si>
  <si>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</si>
  <si>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</si>
  <si>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</si>
  <si>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</si>
  <si>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</si>
  <si>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</si>
  <si>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</si>
  <si>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</si>
  <si>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</si>
  <si>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</si>
  <si>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</si>
  <si>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</si>
  <si>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</si>
  <si>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</si>
  <si>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</si>
  <si>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</si>
  <si>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</si>
  <si>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</si>
  <si>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</si>
  <si>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</si>
  <si>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</si>
  <si>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</si>
  <si>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</si>
  <si>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</si>
  <si>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</si>
  <si>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</si>
  <si>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</si>
  <si>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</si>
  <si>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</si>
  <si>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</si>
  <si>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</si>
  <si>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Imports</t>
  </si>
  <si>
    <t>Exports</t>
  </si>
  <si>
    <t xml:space="preserve"> </t>
  </si>
  <si>
    <t>Oshakati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</si>
  <si>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</si>
  <si>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</si>
  <si>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</si>
  <si>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</si>
  <si>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</si>
  <si>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</si>
  <si>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</si>
  <si>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</si>
  <si>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</si>
  <si>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>Bermuda</t>
  </si>
  <si>
    <t>Reunion</t>
  </si>
  <si>
    <t>Marshall Islands</t>
  </si>
  <si>
    <t>Bahamas</t>
  </si>
  <si>
    <t>Liberia</t>
  </si>
  <si>
    <t>St.Vincent And The Grenadines</t>
  </si>
  <si>
    <t>Guinea</t>
  </si>
  <si>
    <t>SITC/COMMODITY DESCRIPTION</t>
  </si>
  <si>
    <t>Nicaragua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</si>
  <si>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</si>
  <si>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</si>
  <si>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</si>
  <si>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</si>
  <si>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</si>
  <si>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</si>
  <si>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Brunei Darassalam</t>
  </si>
  <si>
    <t>Algeria</t>
  </si>
  <si>
    <t>El Salvador</t>
  </si>
  <si>
    <t>Belize</t>
  </si>
  <si>
    <t>Christmas Island</t>
  </si>
  <si>
    <t>Albania</t>
  </si>
  <si>
    <t>Bhutan</t>
  </si>
  <si>
    <t>Monaco</t>
  </si>
  <si>
    <t>Somalia</t>
  </si>
  <si>
    <t>Palau</t>
  </si>
  <si>
    <t xml:space="preserve">Partner </t>
  </si>
  <si>
    <t>Electricity, gas, steam and air conditioning supply</t>
  </si>
  <si>
    <t>Walvis Bay</t>
  </si>
  <si>
    <t>Ariamsvlei</t>
  </si>
  <si>
    <t>Noordoewer</t>
  </si>
  <si>
    <t>Oranjemund</t>
  </si>
  <si>
    <t>Ngoma</t>
  </si>
  <si>
    <t>Oshikango</t>
  </si>
  <si>
    <t>Luderitz</t>
  </si>
  <si>
    <t>Mohembo</t>
  </si>
  <si>
    <t>International Airport-Walvis Bay</t>
  </si>
  <si>
    <t>Impalila Island</t>
  </si>
  <si>
    <t>Omahenene</t>
  </si>
  <si>
    <t>2023</t>
  </si>
  <si>
    <t>Africa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</si>
  <si>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</si>
  <si>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</si>
  <si>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</si>
  <si>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</si>
  <si>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</si>
  <si>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</si>
  <si>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</si>
  <si>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Imports(N$ m)</t>
  </si>
  <si>
    <t>St.Helena</t>
  </si>
  <si>
    <t>Barbados</t>
  </si>
  <si>
    <t>Bolivia</t>
  </si>
  <si>
    <t>Office</t>
  </si>
  <si>
    <t>Road</t>
  </si>
  <si>
    <t>Cumulative exports 2023</t>
  </si>
  <si>
    <t>Cumulative imports 2023</t>
  </si>
  <si>
    <t>Re-export % Share</t>
  </si>
  <si>
    <t>Domestic exports %Share</t>
  </si>
  <si>
    <t>Re-exports(N$ m)</t>
  </si>
  <si>
    <t>Domestic exports(N$ m)</t>
  </si>
  <si>
    <t>% Δ-IM</t>
  </si>
  <si>
    <t>Domestic Exports(N$ m)</t>
  </si>
  <si>
    <t>Exports(N$ m)</t>
  </si>
  <si>
    <t>Imports(N$)</t>
  </si>
  <si>
    <t>682:Copper and articles of copper</t>
  </si>
  <si>
    <t xml:space="preserve">Table 20: Imports by economic regions, Percent  </t>
  </si>
  <si>
    <t>Table 18: Export by economic regions, Percent</t>
  </si>
  <si>
    <t>sul:</t>
  </si>
  <si>
    <t>Human health and social work activities</t>
  </si>
  <si>
    <t>Professional, scientific and technical activities</t>
  </si>
  <si>
    <t>Syrian Arab Republic</t>
  </si>
  <si>
    <t>Paraguay</t>
  </si>
  <si>
    <t>MERCOSUR</t>
  </si>
  <si>
    <t>Various Countries</t>
  </si>
  <si>
    <t>Total Exports(N$ m)</t>
  </si>
  <si>
    <t>Exports(N$)</t>
  </si>
  <si>
    <t>Azerbaijan</t>
  </si>
  <si>
    <t>Sudan</t>
  </si>
  <si>
    <t>OECD</t>
  </si>
  <si>
    <t>m-m</t>
  </si>
  <si>
    <t>Burundi</t>
  </si>
  <si>
    <t>Eritria</t>
  </si>
  <si>
    <t>Liechtenstein</t>
  </si>
  <si>
    <t>EXPORTS</t>
  </si>
  <si>
    <t>IMPORTS</t>
  </si>
  <si>
    <t>Netherlands Antilles</t>
  </si>
  <si>
    <t>TOTAL</t>
  </si>
  <si>
    <t>Air</t>
  </si>
  <si>
    <t>Sea</t>
  </si>
  <si>
    <t>Guadeloupe</t>
  </si>
  <si>
    <t>British Virgin Islands</t>
  </si>
  <si>
    <t>Gibraltar</t>
  </si>
  <si>
    <t>Rundu</t>
  </si>
  <si>
    <t>Re-exports</t>
  </si>
  <si>
    <t>COMESA</t>
  </si>
  <si>
    <t>Nauru</t>
  </si>
  <si>
    <t>Mayote</t>
  </si>
  <si>
    <t>Haiti</t>
  </si>
  <si>
    <t>Serbia And Monetenegro</t>
  </si>
  <si>
    <t>British Indian Ocean Territory</t>
  </si>
  <si>
    <t>Kazakhstan</t>
  </si>
  <si>
    <t>Maldives</t>
  </si>
  <si>
    <t>Central African Republic</t>
  </si>
  <si>
    <t>United States Minor O/Lying Islands</t>
  </si>
  <si>
    <t>Other Windhoek Offices</t>
  </si>
  <si>
    <r>
      <t>%</t>
    </r>
    <r>
      <rPr>
        <b/>
        <sz val="10"/>
        <color indexed="8"/>
        <rFont val="Arial"/>
        <family val="2"/>
      </rPr>
      <t>∆y/y</t>
    </r>
  </si>
  <si>
    <t>As reported in Dec_2023  Bulletin (N$ m)</t>
  </si>
  <si>
    <t>Dec-23</t>
  </si>
  <si>
    <t>Cape Verde</t>
  </si>
  <si>
    <t>Gambia</t>
  </si>
  <si>
    <t>San Marino</t>
  </si>
  <si>
    <t>Virgin Islands Of The United States</t>
  </si>
  <si>
    <t>Wallis And Futuna</t>
  </si>
  <si>
    <t>Faroe Islands</t>
  </si>
  <si>
    <t>Chad</t>
  </si>
  <si>
    <t>Tavulu</t>
  </si>
  <si>
    <t>Montserrat</t>
  </si>
  <si>
    <t>Rail</t>
  </si>
  <si>
    <t>Inland waterways</t>
  </si>
  <si>
    <t xml:space="preserve">Postal </t>
  </si>
  <si>
    <t>COMESA excl. SADC</t>
  </si>
  <si>
    <t>SADC excl. SACU</t>
  </si>
  <si>
    <t>Cook Island</t>
  </si>
  <si>
    <t>Comoros</t>
  </si>
  <si>
    <t>Saint Kitts And Nevis</t>
  </si>
  <si>
    <t>Trinadad &amp; Tobago</t>
  </si>
  <si>
    <t>Guyana</t>
  </si>
  <si>
    <t>Burkinafaso</t>
  </si>
  <si>
    <t>Belarus</t>
  </si>
  <si>
    <t>Cocos Island</t>
  </si>
  <si>
    <t>New Caledonia</t>
  </si>
  <si>
    <t>Niue</t>
  </si>
  <si>
    <t>Turkmenistan</t>
  </si>
  <si>
    <t>Uzberkistan</t>
  </si>
  <si>
    <t>Table 1: December 2023 Revisions</t>
  </si>
  <si>
    <t>Table 1: December 2023 Revisions by Value (N$ m)</t>
  </si>
  <si>
    <t>As reported in Jan_2024  Bulletin (N$ m)</t>
  </si>
  <si>
    <t>Table 2: Cumulative Trade Value(N$ m) - 2023</t>
  </si>
  <si>
    <t>Table 2: Cumulative Trade Value - 2023</t>
  </si>
  <si>
    <t>Table 3: Cumulative Trade value - 2024</t>
  </si>
  <si>
    <t>Table 3: Cumulative Trade Value (N$ m) - 2024</t>
  </si>
  <si>
    <t>Cumulative exports 2024</t>
  </si>
  <si>
    <t>Cumulative imports 2024</t>
  </si>
  <si>
    <r>
      <t>Table 7: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Jan 2023 to Jan 2024</t>
    </r>
  </si>
  <si>
    <t>Table 8: Trade balance by Partner (N$ m), Jan 2024</t>
  </si>
  <si>
    <t>Table 9: Trade balance by Product (N$ m), Jan 2024</t>
  </si>
  <si>
    <t>Mode unknown</t>
  </si>
  <si>
    <t>Multimodal</t>
  </si>
  <si>
    <t>Table 24: Imports by mode of Transport (January 2024), Percent</t>
  </si>
  <si>
    <t>Jan-23</t>
  </si>
  <si>
    <t>Jan-24</t>
  </si>
  <si>
    <t>Postal</t>
  </si>
  <si>
    <t>Otjiwarongo</t>
  </si>
  <si>
    <t>Katwitwi</t>
  </si>
  <si>
    <t>Table 28: Trade by border post/office (N$ m) for the month of Jan 2024</t>
  </si>
  <si>
    <t>Time series-Oranjemund</t>
  </si>
  <si>
    <t xml:space="preserve">Table 29: Africa Continental Free Trade Area (N$ m) - Comoros </t>
  </si>
  <si>
    <t>2024</t>
  </si>
  <si>
    <t>Imported From Various Countries</t>
  </si>
  <si>
    <t>Sarasungu Border Post</t>
  </si>
  <si>
    <t>B0721:Mining of uranium and thorium ores</t>
  </si>
  <si>
    <t>C2420:Manufacture of basic precious and other non-ferrous metals</t>
  </si>
  <si>
    <t>A0121:Growing of grapes</t>
  </si>
  <si>
    <t>B0899:Other mining and quarrying n.e.c.</t>
  </si>
  <si>
    <t>C1020:Processing and preserving of fish, crustaceans and molluscs</t>
  </si>
  <si>
    <t>A0220:Logging</t>
  </si>
  <si>
    <t>B0910:Support activities for petroleum and natural gas extraction</t>
  </si>
  <si>
    <t>C2824:Manufacture of machinery for mining, quarrying and construction</t>
  </si>
  <si>
    <t>A0142:Raising of horses and other equines</t>
  </si>
  <si>
    <t>B0729:Mining of other non-ferrous metal ores</t>
  </si>
  <si>
    <t>C3211:Manufacture of jewellery and related articles</t>
  </si>
  <si>
    <t>A0144:Raising of sheep and goats</t>
  </si>
  <si>
    <t>B0893:Extraction of salt</t>
  </si>
  <si>
    <t>C2012:Manufacture of fertilizers and nitrogen compounds</t>
  </si>
  <si>
    <t>A0322:Freshwater aquaculture</t>
  </si>
  <si>
    <t>C2910:Manufacture of motor vehicles</t>
  </si>
  <si>
    <t>C2011:Manufacture of basic chemicals</t>
  </si>
  <si>
    <t>C2599:Manufacture of other fabricated metal products n.e.c.</t>
  </si>
  <si>
    <t>B0510:Mining of hard coal</t>
  </si>
  <si>
    <t>B0620:Extraction of natural gas</t>
  </si>
  <si>
    <t>A0111:Growing of cereals (except rice), leguminous crops and oil seeds</t>
  </si>
  <si>
    <t>A0113:Growing of vegetables and melons, roots and tubers</t>
  </si>
  <si>
    <t>A0128:Growing of spices, aromatic, drug and pharmaceutical crops</t>
  </si>
  <si>
    <t>A0124:Growing of pome fruits and stone fruits</t>
  </si>
  <si>
    <t>A0127:Growing of beverage crops</t>
  </si>
  <si>
    <t>Imports by top 3 Industries by top 5 commodities (N$), Jan 2024</t>
  </si>
  <si>
    <t>Exports by top 3 Industries by top 5 commodities (N$), Jan 2024</t>
  </si>
  <si>
    <t>723:Civil engineering and contractors' equipment</t>
  </si>
  <si>
    <t>699:Manufactures of base metal</t>
  </si>
  <si>
    <t>728:Other machinery and equipment specialized for particular industries</t>
  </si>
  <si>
    <t>Table 7: Exports by top 3 Industries</t>
  </si>
  <si>
    <t>Table 8: Imports by top 3 Industries</t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</si>
  <si>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</si>
  <si>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</si>
  <si>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</si>
  <si>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</si>
  <si>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</si>
  <si>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</si>
  <si>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</si>
  <si>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</si>
  <si>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</si>
  <si>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</si>
  <si>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</si>
  <si>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Table 20: Exports by Economic regions</t>
  </si>
  <si>
    <t>Table 21: Export by economic region and products</t>
  </si>
  <si>
    <t>Table 22: Imports by economic regions</t>
  </si>
  <si>
    <t>Table 23: Import by Economic region and products</t>
  </si>
  <si>
    <t>Table 24: Export by mode of transport</t>
  </si>
  <si>
    <t>Table 25: Exported commodity by mode of transport</t>
  </si>
  <si>
    <t>Table 26: Import by mode of transport</t>
  </si>
  <si>
    <t>Table 27: Imported commodity by mode of transport</t>
  </si>
  <si>
    <t>Table 28: Export by NetWeight</t>
  </si>
  <si>
    <t>Table 29: Import by Netweight</t>
  </si>
  <si>
    <t>Table 30: Trade by Borderpost</t>
  </si>
  <si>
    <t>Table 31: AfCFTA</t>
  </si>
  <si>
    <t>Table 22: Exports by Mode of Transport (January 2024), Perecent</t>
  </si>
  <si>
    <t>Top 3 commodities traded via Orangemund border post, Jan 2024</t>
  </si>
  <si>
    <t>Trade in  Bread and Biscuits  (Jan 2023 - Jan 2024)</t>
  </si>
  <si>
    <t>Table 30: Commodity of the month - Bread and Biscuits</t>
  </si>
  <si>
    <r>
      <t>Country of Destination and Origin for Bread and Biscuits</t>
    </r>
    <r>
      <rPr>
        <b/>
        <sz val="10"/>
        <rFont val="Arial"/>
        <family val="2"/>
      </rPr>
      <t xml:space="preserve"> - January 2024</t>
    </r>
  </si>
  <si>
    <t>Table 32: Commodity of the Month-Bread and Biscuits</t>
  </si>
  <si>
    <t>B0810:Quarrying of stone, sand and clay</t>
  </si>
  <si>
    <t>B0891:Mining of chemical and fertilizer minerals</t>
  </si>
  <si>
    <t>B0610:Extraction of crude petroleum</t>
  </si>
  <si>
    <t>C2410:Manufacture of basic iron and steel</t>
  </si>
  <si>
    <t>A0149:Raising of other animals</t>
  </si>
  <si>
    <t>C2651:Manufacture of measuring, testing, navigating and control equipment</t>
  </si>
  <si>
    <t>A0321:Marine aquaculture</t>
  </si>
  <si>
    <t>B0520:Mining of lignite</t>
  </si>
  <si>
    <t>C1010:Processing and preserving of meat</t>
  </si>
  <si>
    <t>A0210:Silviculture and other forestry activities</t>
  </si>
  <si>
    <t>C1103:Manufacture of malt liquors and malt</t>
  </si>
  <si>
    <t>A0130:Plant propagation</t>
  </si>
  <si>
    <t>B0710:Mining of iron ores</t>
  </si>
  <si>
    <t>C2610:Manufacture of electronic components and boards</t>
  </si>
  <si>
    <t>A0119:Growing of other non-perennial crops</t>
  </si>
  <si>
    <t>C2710:Manufacture of electric motors, generators, transformers and electricity distribution and control apparatus</t>
  </si>
  <si>
    <t>C2023:Manufacture of soap and detergents, cleaning and polishing preparations, perfumes and toilet preparations</t>
  </si>
  <si>
    <t>A0230:Gathering of non-wood forest products</t>
  </si>
  <si>
    <t>C2029:Manufacture of other chemical products n.e.c.</t>
  </si>
  <si>
    <t>C1075:Manufacture of prepared meals and dishes</t>
  </si>
  <si>
    <t>A0126:Growing of oleaginous fruits</t>
  </si>
  <si>
    <t>C1392:Manufacture of made-up textile articles, except apparel</t>
  </si>
  <si>
    <t>A0125:Growing of other tree and bush fruits and nuts</t>
  </si>
  <si>
    <t>C2211:Manufacture of rubber tyres and tubes; retreading and rebuilding of rubber tyres</t>
  </si>
  <si>
    <t>A0112:Growing of rice</t>
  </si>
  <si>
    <t>C2394:Manufacture of cement, lime and plaster</t>
  </si>
  <si>
    <t>A0170:Hunting, trapping and related service activities</t>
  </si>
  <si>
    <t>C2930:Manufacture of parts and accessories for motor vehicles</t>
  </si>
  <si>
    <t>A0115:Growing of tobacco</t>
  </si>
  <si>
    <t>C1920:Manufacture of refined petroleum products</t>
  </si>
  <si>
    <t>A0116:Growing of fibre crops</t>
  </si>
  <si>
    <t>C2220:Manufacture of plastics products</t>
  </si>
  <si>
    <t>A0141:Raising of cattle and buffaloes</t>
  </si>
  <si>
    <t>C3290:Other manufacturing n.e.c.</t>
  </si>
  <si>
    <t>A0145:Raising of swine/pigs</t>
  </si>
  <si>
    <t>C2813:Manufacture of other pumps, compressors, taps and valves</t>
  </si>
  <si>
    <t>A0146:Raising of poultry</t>
  </si>
  <si>
    <t>C1074:Manufacture of macaroni, noodles, couscous and similar farinaceous products</t>
  </si>
  <si>
    <t>A0311:Marine fishing</t>
  </si>
  <si>
    <t>C1610:Sawmilling and planing of wood</t>
  </si>
  <si>
    <t>C2819:Manufacture of other general-purpose machinery</t>
  </si>
  <si>
    <t>C2100:Manufacture of pharmaceuticals, medicinal chemical and botanical products</t>
  </si>
  <si>
    <t>C1511:Tanning and dressing of leather; dressing and dyeing of fur</t>
  </si>
  <si>
    <t>C2816:Manufacture of lifting and handling equipment</t>
  </si>
  <si>
    <t>C2821:Manufacture of agricultural and forestry machinery</t>
  </si>
  <si>
    <t>C1101:Distilling, rectifying and blending of spirits</t>
  </si>
  <si>
    <t>C2812:Manufacture of fluid power equipment</t>
  </si>
  <si>
    <t>C2829:Manufacture of other special-purpose machinery</t>
  </si>
  <si>
    <t>C2396:Cutting, shaping and finishing of stone</t>
  </si>
  <si>
    <t>C2013:Manufacture of plastics and synthetic rubber in primary forms</t>
  </si>
  <si>
    <t>C1623:Manufacture of wooden containers</t>
  </si>
  <si>
    <t>C1030:Processing and preserving of fruit and vegetables</t>
  </si>
  <si>
    <t>C2593:Manufacture of cutlery, hand tools and general hardware</t>
  </si>
  <si>
    <t>C1079:Manufacture of other food products n.e.c.</t>
  </si>
  <si>
    <t>C2511:Manufacture of structural metal products</t>
  </si>
  <si>
    <t>C1061:Manufacture of grain mill products</t>
  </si>
  <si>
    <t>C1200:Manufacture of tobacco products</t>
  </si>
  <si>
    <t>C2219:Manufacture of other rubber products</t>
  </si>
  <si>
    <t>C2790:Manufacture of other electrical equipment</t>
  </si>
  <si>
    <t>C2022:Manufacture of paints, varnishes and similar coatings, printing ink and mastics</t>
  </si>
  <si>
    <t>C2814:Manufacture of bearings, gears, gearing and driving elements</t>
  </si>
  <si>
    <t>C2620:Manufacture of computers and peripheral equipment</t>
  </si>
  <si>
    <t>C1102:Manufacture of wines</t>
  </si>
  <si>
    <t>C2310:Manufacture of glass and glass products</t>
  </si>
  <si>
    <t>C1080:Manufacture of prepared animal feeds</t>
  </si>
  <si>
    <t>C1040:Manufacture of vegetable and animal oils and fats</t>
  </si>
  <si>
    <t>C2920:Manufacture of bodies (coachwork) for motor vehicles; manufacture of trailers and semi-trailers</t>
  </si>
  <si>
    <t>C1072:Manufacture of sugar</t>
  </si>
  <si>
    <t>C3250:Manufacture of medical and dental instruments and supplies</t>
  </si>
  <si>
    <t>C2512:Manufacture of tanks, reservoirs and containers of metal</t>
  </si>
  <si>
    <t>C1621:Manufacture of veneer sheets and wood-based panels</t>
  </si>
  <si>
    <t>C1701:Manufacture of pulp, paper and paperboard</t>
  </si>
  <si>
    <t>C2630:Manufacture of communication equipment</t>
  </si>
  <si>
    <t>C3100:Manufacture of furniture</t>
  </si>
  <si>
    <t>C2720:Manufacture of batteries and accumulators</t>
  </si>
  <si>
    <t>C2431:Casting of iron and steel</t>
  </si>
  <si>
    <t>C2732:Manufacture of other electronic and electric wires and cables</t>
  </si>
  <si>
    <t>C2395:Manufacture of articles of concrete, cement and plaster</t>
  </si>
  <si>
    <t>C2399:Manufacture of other non-metallic mineral products n.e.c.</t>
  </si>
  <si>
    <t>C1394:Manufacture of cordage, rope, twine and netting</t>
  </si>
  <si>
    <t>C1050:Manufacture of dairy products</t>
  </si>
  <si>
    <t>C2818:Manufacture of power-driven hand tools</t>
  </si>
  <si>
    <t>C1702:Manufacture of corrugated paper and paperboard and of containers of paper and paperboard</t>
  </si>
  <si>
    <t>C2750:Manufacture of domestic appliances</t>
  </si>
  <si>
    <t>C2822:Manufacture of metal-forming machinery and machine tools</t>
  </si>
  <si>
    <t>C2826:Manufacture of machinery for textile, apparel and leather production</t>
  </si>
  <si>
    <t>C2030:Manufacture of man-made fibres</t>
  </si>
  <si>
    <t>C1410:Manufacture of wearing apparel, except fur apparel</t>
  </si>
  <si>
    <t>C2640:Manufacture of consumer electronics</t>
  </si>
  <si>
    <t>C1629:Manufacture of other products of wood; manufacture of articles of cork, straw and plaiting materials</t>
  </si>
  <si>
    <t>C1709:Manufacture of other articles of paper and paperboard</t>
  </si>
  <si>
    <t>C1622:Manufacture of builders' carpentry and joinery</t>
  </si>
  <si>
    <t>C2391:Manufacture of refractory products</t>
  </si>
  <si>
    <t>C1520:Manufacture of footwear</t>
  </si>
  <si>
    <t>C2823:Manufacture of machinery for metallurgy</t>
  </si>
  <si>
    <t>C2811:Manufacture of engines and turbines, except aircraft, vehicle and cycle engines</t>
  </si>
  <si>
    <t>C1512:Manufacture of luggage, handbags and the like, saddlery and harness</t>
  </si>
  <si>
    <t>C1073:Manufacture of cocoa, chocolate and sugar confectionery</t>
  </si>
  <si>
    <t>C2740:Manufacture of electric lighting equipment</t>
  </si>
  <si>
    <t>C2652:Manufacture of watches and clocks</t>
  </si>
  <si>
    <t>C2021:Manufacture of pesticides and other agrochemical products</t>
  </si>
  <si>
    <t>C1104:Manufacture of soft drinks; production of mineral waters and other bottled waters</t>
  </si>
  <si>
    <t>C1393:Manufacture of carpets and rugs</t>
  </si>
  <si>
    <t>C2393:Manufacture of other porcelain and ceramic products</t>
  </si>
  <si>
    <t>C3220:Manufacture of musical instruments</t>
  </si>
  <si>
    <t>C2815:Manufacture of ovens, furnaces and furnace burners</t>
  </si>
  <si>
    <t>C2817:Manufacture of office machinery and equipment (except computers and peripheral equipment)</t>
  </si>
  <si>
    <t>C3092:Manufacture of bicycles and invalid carriages</t>
  </si>
  <si>
    <t>C3091:Manufacture of motorcycles</t>
  </si>
  <si>
    <t>C2520:Manufacture of weapons and ammunition</t>
  </si>
  <si>
    <t>C2731:Manufacture of fibre optic cables</t>
  </si>
  <si>
    <t>C3212:Manufacture of imitation jewellery and related articles</t>
  </si>
  <si>
    <t>C2825:Manufacture of machinery for food, beverage and tobacco processing</t>
  </si>
  <si>
    <t>C2660:Manufacture of irradiation, electromedical and electrotherapeutic equipment</t>
  </si>
  <si>
    <t>C2670:Manufacture of optical instruments and photographic equipment</t>
  </si>
  <si>
    <t>C2392:Manufacture of clay building materials</t>
  </si>
  <si>
    <t>C1071:Manufacture of bakery products</t>
  </si>
  <si>
    <t>C3011:Building of ships and floating structures</t>
  </si>
  <si>
    <t>C3240:Manufacture of games and toys</t>
  </si>
  <si>
    <t>C3230:Manufacture of sports goods</t>
  </si>
  <si>
    <t>C1399:Manufacture of other textiles n.e.c.</t>
  </si>
  <si>
    <t>C1430:Manufacture of knitted and crocheted apparel</t>
  </si>
  <si>
    <t>C1391:Manufacture of knitted and crocheted fabrics</t>
  </si>
  <si>
    <t>C1811:Printing</t>
  </si>
  <si>
    <t>C3012:Building of pleasure and sporting boats</t>
  </si>
  <si>
    <t>C3099:Manufacture of other transport equipment n.e.c.</t>
  </si>
  <si>
    <t>C1312:Weaving of textiles</t>
  </si>
  <si>
    <t>C1311:Preparation and spinning of textile fibres</t>
  </si>
  <si>
    <t>C1062:Manufacture of starches and starch products</t>
  </si>
  <si>
    <t>C1420:Manufacture of articles of fur</t>
  </si>
  <si>
    <t>C1812:Service activities related to printing</t>
  </si>
  <si>
    <t>C1910:Manufacture of coke oven products</t>
  </si>
  <si>
    <t>C2513:Manufacture of steam generators, except central heating hot water boilers</t>
  </si>
  <si>
    <t>C2680:Manufacture of magnetic and optical media</t>
  </si>
  <si>
    <t>C3020:Manufacture of railway locomotives and rolling stock</t>
  </si>
  <si>
    <t>C3030:Manufacture of air and spacecraft and related machinery</t>
  </si>
  <si>
    <t>C3040:Manufacture of military fighting vehicles</t>
  </si>
  <si>
    <t>B0892:Extraction of peat</t>
  </si>
  <si>
    <t>A0122:Growing of tropical and subtropical fruits</t>
  </si>
  <si>
    <t>A0129:Growing of other perennial crops</t>
  </si>
  <si>
    <t>A0312:Freshwater fishing</t>
  </si>
  <si>
    <t xml:space="preserve">Katima Mulilo </t>
  </si>
  <si>
    <t>Katima Mulilo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</si>
</sst>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_(* #,##0.000_);_(* \(#,##0.000\);_(* &quot;-&quot;??_);_(@_)"/>
    <numFmt numFmtId="173" formatCode="_-* #,##0.00000000_-;\-* #,##0.00000000_-;_-* &quot;-&quot;??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 tint="4.9989318521683403E-2"/>
      <name val="Arial"/>
      <family val="2"/>
    </font>
    <font>
      <u/>
      <sz val="10"/>
      <color theme="10"/>
      <name val="Arial"/>
      <family val="2"/>
    </font>
    <font>
      <b/>
      <u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92D050"/>
      <name val="Arial"/>
      <family val="2"/>
    </font>
    <font>
      <b/>
      <u/>
      <sz val="10"/>
      <name val="Arial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</borders>
  <cellStyleXfs count="5600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85">
    <xf numFmtId="0" fontId="0" fillId="0" borderId="0" xfId="0"/>
    <xf numFmtId="0" fontId="9" fillId="0" borderId="0" xfId="0" applyFont="1"/>
    <xf numFmtId="0" fontId="10" fillId="5" borderId="2" xfId="0" applyFont="1" applyFill="1" applyBorder="1" applyAlignment="1">
      <alignment vertical="top"/>
    </xf>
    <xf numFmtId="165" fontId="9" fillId="0" borderId="1" xfId="0" applyNumberFormat="1" applyFont="1" applyBorder="1"/>
    <xf numFmtId="3" fontId="9" fillId="0" borderId="1" xfId="0" applyNumberFormat="1" applyFont="1" applyBorder="1"/>
    <xf numFmtId="167" fontId="9" fillId="0" borderId="1" xfId="280" applyNumberFormat="1" applyFont="1" applyBorder="1"/>
    <xf numFmtId="165" fontId="9" fillId="0" borderId="0" xfId="0" applyNumberFormat="1" applyFont="1"/>
    <xf numFmtId="3" fontId="10" fillId="5" borderId="1" xfId="0" applyNumberFormat="1" applyFont="1" applyFill="1" applyBorder="1"/>
    <xf numFmtId="167" fontId="10" fillId="5" borderId="1" xfId="280" applyNumberFormat="1" applyFont="1" applyFill="1" applyBorder="1"/>
    <xf numFmtId="0" fontId="10" fillId="0" borderId="0" xfId="0" applyFont="1"/>
    <xf numFmtId="3" fontId="10" fillId="0" borderId="0" xfId="0" applyNumberFormat="1" applyFont="1"/>
    <xf numFmtId="4" fontId="10" fillId="0" borderId="0" xfId="0" applyNumberFormat="1" applyFont="1"/>
    <xf numFmtId="9" fontId="10" fillId="0" borderId="0" xfId="280" applyFont="1" applyFill="1" applyBorder="1"/>
    <xf numFmtId="3" fontId="13" fillId="0" borderId="0" xfId="0" applyNumberFormat="1" applyFont="1"/>
    <xf numFmtId="9" fontId="13" fillId="0" borderId="0" xfId="280" applyFont="1" applyFill="1" applyBorder="1"/>
    <xf numFmtId="0" fontId="14" fillId="0" borderId="0" xfId="0" applyFont="1"/>
    <xf numFmtId="165" fontId="10" fillId="0" borderId="0" xfId="0" applyNumberFormat="1" applyFont="1"/>
    <xf numFmtId="165" fontId="9" fillId="0" borderId="0" xfId="1" applyNumberFormat="1" applyFont="1"/>
    <xf numFmtId="0" fontId="9" fillId="0" borderId="2" xfId="0" applyFont="1" applyBorder="1"/>
    <xf numFmtId="0" fontId="9" fillId="0" borderId="4" xfId="0" applyFont="1" applyBorder="1"/>
    <xf numFmtId="169" fontId="9" fillId="0" borderId="4" xfId="1" applyNumberFormat="1" applyFont="1" applyBorder="1"/>
    <xf numFmtId="0" fontId="9" fillId="0" borderId="3" xfId="0" applyFont="1" applyBorder="1"/>
    <xf numFmtId="165" fontId="10" fillId="0" borderId="1" xfId="1" applyNumberFormat="1" applyFont="1" applyBorder="1"/>
    <xf numFmtId="0" fontId="9" fillId="0" borderId="17" xfId="0" applyFont="1" applyBorder="1"/>
    <xf numFmtId="169" fontId="9" fillId="0" borderId="15" xfId="1" applyNumberFormat="1" applyFont="1" applyBorder="1"/>
    <xf numFmtId="165" fontId="10" fillId="0" borderId="4" xfId="2776" applyNumberFormat="1" applyFont="1" applyBorder="1"/>
    <xf numFmtId="0" fontId="10" fillId="4" borderId="2" xfId="0" applyFont="1" applyFill="1" applyBorder="1"/>
    <xf numFmtId="169" fontId="9" fillId="0" borderId="2" xfId="1" applyNumberFormat="1" applyFont="1" applyBorder="1" applyAlignment="1">
      <alignment horizontal="right"/>
    </xf>
    <xf numFmtId="169" fontId="9" fillId="0" borderId="4" xfId="1" applyNumberFormat="1" applyFont="1" applyBorder="1" applyAlignment="1">
      <alignment horizontal="right"/>
    </xf>
    <xf numFmtId="169" fontId="9" fillId="0" borderId="15" xfId="1" applyNumberFormat="1" applyFont="1" applyBorder="1" applyAlignment="1">
      <alignment horizontal="right"/>
    </xf>
    <xf numFmtId="165" fontId="10" fillId="0" borderId="17" xfId="1" applyNumberFormat="1" applyFont="1" applyBorder="1"/>
    <xf numFmtId="165" fontId="10" fillId="0" borderId="4" xfId="1" applyNumberFormat="1" applyFont="1" applyBorder="1"/>
    <xf numFmtId="0" fontId="10" fillId="0" borderId="3" xfId="0" applyFont="1" applyBorder="1"/>
    <xf numFmtId="0" fontId="17" fillId="0" borderId="0" xfId="282" applyFont="1"/>
    <xf numFmtId="0" fontId="10" fillId="0" borderId="0" xfId="0" applyFont="1" applyAlignment="1">
      <alignment horizontal="center"/>
    </xf>
    <xf numFmtId="0" fontId="9" fillId="2" borderId="0" xfId="0" applyFont="1" applyFill="1"/>
    <xf numFmtId="166" fontId="9" fillId="0" borderId="0" xfId="284" applyNumberFormat="1" applyFont="1" applyBorder="1"/>
    <xf numFmtId="166" fontId="9" fillId="0" borderId="0" xfId="284" applyNumberFormat="1" applyFont="1"/>
    <xf numFmtId="0" fontId="16" fillId="0" borderId="0" xfId="0" applyFont="1"/>
    <xf numFmtId="0" fontId="15" fillId="0" borderId="0" xfId="17" applyFont="1"/>
    <xf numFmtId="0" fontId="9" fillId="0" borderId="0" xfId="10" applyFont="1"/>
    <xf numFmtId="0" fontId="17" fillId="0" borderId="0" xfId="282" applyFont="1" applyAlignment="1">
      <alignment horizontal="center"/>
    </xf>
    <xf numFmtId="0" fontId="10" fillId="4" borderId="4" xfId="0" applyFont="1" applyFill="1" applyBorder="1"/>
    <xf numFmtId="167" fontId="9" fillId="0" borderId="0" xfId="280" applyNumberFormat="1" applyFont="1"/>
    <xf numFmtId="0" fontId="9" fillId="0" borderId="0" xfId="17" applyFont="1"/>
    <xf numFmtId="164" fontId="9" fillId="0" borderId="0" xfId="10" applyNumberFormat="1" applyFont="1"/>
    <xf numFmtId="166" fontId="9" fillId="0" borderId="0" xfId="10" applyNumberFormat="1" applyFont="1"/>
    <xf numFmtId="3" fontId="9" fillId="0" borderId="0" xfId="0" applyNumberFormat="1" applyFont="1"/>
    <xf numFmtId="0" fontId="10" fillId="2" borderId="0" xfId="0" applyFont="1" applyFill="1"/>
    <xf numFmtId="0" fontId="10" fillId="0" borderId="0" xfId="10" applyFont="1"/>
    <xf numFmtId="0" fontId="10" fillId="0" borderId="0" xfId="0" applyFont="1" applyAlignment="1">
      <alignment vertical="center"/>
    </xf>
    <xf numFmtId="0" fontId="10" fillId="4" borderId="2" xfId="0" applyFont="1" applyFill="1" applyBorder="1" applyAlignment="1">
      <alignment vertical="center"/>
    </xf>
    <xf numFmtId="166" fontId="10" fillId="0" borderId="3" xfId="284" applyNumberFormat="1" applyFont="1" applyBorder="1"/>
    <xf numFmtId="167" fontId="9" fillId="0" borderId="0" xfId="280" applyNumberFormat="1" applyFont="1" applyBorder="1"/>
    <xf numFmtId="0" fontId="10" fillId="0" borderId="17" xfId="0" applyFont="1" applyBorder="1"/>
    <xf numFmtId="166" fontId="10" fillId="0" borderId="4" xfId="284" applyNumberFormat="1" applyFont="1" applyBorder="1"/>
    <xf numFmtId="166" fontId="10" fillId="0" borderId="15" xfId="284" applyNumberFormat="1" applyFont="1" applyBorder="1"/>
    <xf numFmtId="168" fontId="9" fillId="0" borderId="2" xfId="0" applyNumberFormat="1" applyFont="1" applyBorder="1" applyAlignment="1">
      <alignment horizontal="right"/>
    </xf>
    <xf numFmtId="167" fontId="9" fillId="0" borderId="2" xfId="280" applyNumberFormat="1" applyFont="1" applyFill="1" applyBorder="1" applyAlignment="1">
      <alignment horizontal="right"/>
    </xf>
    <xf numFmtId="168" fontId="9" fillId="0" borderId="4" xfId="0" applyNumberFormat="1" applyFont="1" applyBorder="1" applyAlignment="1">
      <alignment horizontal="right"/>
    </xf>
    <xf numFmtId="167" fontId="9" fillId="0" borderId="4" xfId="280" applyNumberFormat="1" applyFont="1" applyFill="1" applyBorder="1" applyAlignment="1">
      <alignment horizontal="right"/>
    </xf>
    <xf numFmtId="165" fontId="10" fillId="4" borderId="2" xfId="2779" applyNumberFormat="1" applyFont="1" applyFill="1" applyBorder="1"/>
    <xf numFmtId="169" fontId="10" fillId="4" borderId="2" xfId="2779" applyNumberFormat="1" applyFont="1" applyFill="1" applyBorder="1"/>
    <xf numFmtId="169" fontId="9" fillId="0" borderId="4" xfId="1" applyNumberFormat="1" applyFont="1" applyFill="1" applyBorder="1" applyAlignment="1">
      <alignment horizontal="right"/>
    </xf>
    <xf numFmtId="169" fontId="9" fillId="0" borderId="15" xfId="1" applyNumberFormat="1" applyFont="1" applyFill="1" applyBorder="1" applyAlignment="1">
      <alignment horizontal="right"/>
    </xf>
    <xf numFmtId="0" fontId="10" fillId="0" borderId="1" xfId="0" applyFont="1" applyBorder="1"/>
    <xf numFmtId="0" fontId="9" fillId="0" borderId="0" xfId="0" applyFont="1" applyAlignment="1">
      <alignment vertical="top" wrapText="1"/>
    </xf>
    <xf numFmtId="0" fontId="9" fillId="0" borderId="0" xfId="0" applyFont="1" applyAlignment="1">
      <alignment wrapText="1"/>
    </xf>
    <xf numFmtId="0" fontId="10" fillId="5" borderId="1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10" fillId="5" borderId="1" xfId="0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165" fontId="9" fillId="0" borderId="0" xfId="0" applyNumberFormat="1" applyFont="1" applyAlignment="1">
      <alignment wrapText="1"/>
    </xf>
    <xf numFmtId="0" fontId="9" fillId="0" borderId="21" xfId="0" applyFont="1" applyBorder="1"/>
    <xf numFmtId="165" fontId="10" fillId="0" borderId="3" xfId="1" applyNumberFormat="1" applyFont="1" applyFill="1" applyBorder="1"/>
    <xf numFmtId="165" fontId="9" fillId="0" borderId="2" xfId="1" applyNumberFormat="1" applyFont="1" applyBorder="1"/>
    <xf numFmtId="165" fontId="9" fillId="0" borderId="2" xfId="0" applyNumberFormat="1" applyFont="1" applyBorder="1"/>
    <xf numFmtId="165" fontId="9" fillId="0" borderId="4" xfId="1" applyNumberFormat="1" applyFont="1" applyBorder="1"/>
    <xf numFmtId="165" fontId="9" fillId="0" borderId="4" xfId="0" applyNumberFormat="1" applyFont="1" applyBorder="1"/>
    <xf numFmtId="165" fontId="9" fillId="0" borderId="3" xfId="0" applyNumberFormat="1" applyFont="1" applyBorder="1"/>
    <xf numFmtId="169" fontId="9" fillId="0" borderId="4" xfId="1" applyNumberFormat="1" applyFont="1" applyFill="1" applyBorder="1"/>
    <xf numFmtId="3" fontId="9" fillId="0" borderId="4" xfId="1" applyNumberFormat="1" applyFont="1" applyBorder="1"/>
    <xf numFmtId="165" fontId="10" fillId="0" borderId="3" xfId="0" applyNumberFormat="1" applyFont="1" applyBorder="1"/>
    <xf numFmtId="165" fontId="9" fillId="0" borderId="15" xfId="0" applyNumberFormat="1" applyFont="1" applyBorder="1"/>
    <xf numFmtId="0" fontId="15" fillId="0" borderId="0" xfId="0" applyFont="1"/>
    <xf numFmtId="165" fontId="10" fillId="0" borderId="4" xfId="0" applyNumberFormat="1" applyFont="1" applyBorder="1"/>
    <xf numFmtId="0" fontId="10" fillId="4" borderId="1" xfId="0" applyFont="1" applyFill="1" applyBorder="1" applyAlignment="1">
      <alignment horizontal="center" vertical="center"/>
    </xf>
    <xf numFmtId="164" fontId="9" fillId="0" borderId="0" xfId="0" applyNumberFormat="1" applyFont="1"/>
    <xf numFmtId="165" fontId="10" fillId="4" borderId="2" xfId="1" applyNumberFormat="1" applyFont="1" applyFill="1" applyBorder="1"/>
    <xf numFmtId="169" fontId="10" fillId="4" borderId="2" xfId="1" applyNumberFormat="1" applyFont="1" applyFill="1" applyBorder="1"/>
    <xf numFmtId="167" fontId="9" fillId="0" borderId="0" xfId="0" applyNumberFormat="1" applyFont="1"/>
    <xf numFmtId="166" fontId="9" fillId="0" borderId="0" xfId="0" applyNumberFormat="1" applyFont="1"/>
    <xf numFmtId="43" fontId="9" fillId="0" borderId="0" xfId="0" applyNumberFormat="1" applyFont="1"/>
    <xf numFmtId="169" fontId="9" fillId="0" borderId="0" xfId="1" applyNumberFormat="1" applyFont="1"/>
    <xf numFmtId="43" fontId="9" fillId="0" borderId="0" xfId="1" applyFont="1"/>
    <xf numFmtId="0" fontId="12" fillId="6" borderId="6" xfId="0" applyFont="1" applyFill="1" applyBorder="1"/>
    <xf numFmtId="165" fontId="9" fillId="0" borderId="0" xfId="2754" applyNumberFormat="1" applyFont="1" applyBorder="1"/>
    <xf numFmtId="0" fontId="10" fillId="0" borderId="0" xfId="286" applyFont="1" applyAlignment="1">
      <alignment wrapText="1"/>
    </xf>
    <xf numFmtId="0" fontId="10" fillId="0" borderId="0" xfId="0" applyFont="1" applyAlignment="1">
      <alignment wrapText="1"/>
    </xf>
    <xf numFmtId="165" fontId="9" fillId="0" borderId="15" xfId="2792" applyNumberFormat="1" applyFont="1" applyFill="1" applyBorder="1" applyAlignment="1">
      <alignment wrapText="1"/>
    </xf>
    <xf numFmtId="165" fontId="9" fillId="0" borderId="4" xfId="2803" applyNumberFormat="1" applyFont="1" applyBorder="1"/>
    <xf numFmtId="165" fontId="10" fillId="0" borderId="4" xfId="2795" applyNumberFormat="1" applyFont="1" applyFill="1" applyBorder="1"/>
    <xf numFmtId="165" fontId="10" fillId="0" borderId="15" xfId="2792" applyNumberFormat="1" applyFont="1" applyFill="1" applyBorder="1" applyAlignment="1">
      <alignment wrapText="1"/>
    </xf>
    <xf numFmtId="165" fontId="9" fillId="0" borderId="2" xfId="2803" applyNumberFormat="1" applyFont="1" applyBorder="1"/>
    <xf numFmtId="165" fontId="9" fillId="0" borderId="15" xfId="1" applyNumberFormat="1" applyFont="1" applyBorder="1"/>
    <xf numFmtId="165" fontId="10" fillId="0" borderId="4" xfId="1" applyNumberFormat="1" applyFont="1" applyFill="1" applyBorder="1"/>
    <xf numFmtId="165" fontId="10" fillId="0" borderId="15" xfId="1" applyNumberFormat="1" applyFont="1" applyBorder="1"/>
    <xf numFmtId="166" fontId="10" fillId="0" borderId="4" xfId="0" applyNumberFormat="1" applyFont="1" applyBorder="1"/>
    <xf numFmtId="166" fontId="10" fillId="0" borderId="15" xfId="0" applyNumberFormat="1" applyFont="1" applyBorder="1"/>
    <xf numFmtId="3" fontId="9" fillId="0" borderId="15" xfId="0" applyNumberFormat="1" applyFont="1" applyBorder="1"/>
    <xf numFmtId="0" fontId="17" fillId="0" borderId="0" xfId="282" applyFont="1" applyFill="1" applyAlignment="1"/>
    <xf numFmtId="0" fontId="15" fillId="4" borderId="17" xfId="0" applyFont="1" applyFill="1" applyBorder="1"/>
    <xf numFmtId="0" fontId="15" fillId="4" borderId="4" xfId="0" applyFont="1" applyFill="1" applyBorder="1"/>
    <xf numFmtId="0" fontId="15" fillId="4" borderId="15" xfId="0" applyFont="1" applyFill="1" applyBorder="1"/>
    <xf numFmtId="17" fontId="9" fillId="0" borderId="0" xfId="0" applyNumberFormat="1" applyFont="1"/>
    <xf numFmtId="165" fontId="9" fillId="0" borderId="4" xfId="0" applyNumberFormat="1" applyFont="1" applyBorder="1" applyAlignment="1">
      <alignment horizontal="right"/>
    </xf>
    <xf numFmtId="169" fontId="9" fillId="0" borderId="4" xfId="0" applyNumberFormat="1" applyFont="1" applyBorder="1" applyAlignment="1">
      <alignment horizontal="right"/>
    </xf>
    <xf numFmtId="169" fontId="9" fillId="0" borderId="15" xfId="0" applyNumberFormat="1" applyFont="1" applyBorder="1" applyAlignment="1">
      <alignment horizontal="right"/>
    </xf>
    <xf numFmtId="169" fontId="10" fillId="0" borderId="3" xfId="1" applyNumberFormat="1" applyFont="1" applyBorder="1" applyAlignment="1">
      <alignment horizontal="right"/>
    </xf>
    <xf numFmtId="0" fontId="12" fillId="0" borderId="6" xfId="0" applyFont="1" applyBorder="1"/>
    <xf numFmtId="0" fontId="12" fillId="0" borderId="17" xfId="0" applyFont="1" applyBorder="1"/>
    <xf numFmtId="0" fontId="12" fillId="0" borderId="4" xfId="0" applyFont="1" applyBorder="1"/>
    <xf numFmtId="0" fontId="12" fillId="0" borderId="3" xfId="0" applyFont="1" applyBorder="1"/>
    <xf numFmtId="0" fontId="10" fillId="0" borderId="6" xfId="10" applyFont="1" applyBorder="1"/>
    <xf numFmtId="165" fontId="10" fillId="0" borderId="2" xfId="0" applyNumberFormat="1" applyFont="1" applyBorder="1" applyAlignment="1">
      <alignment horizontal="right"/>
    </xf>
    <xf numFmtId="169" fontId="10" fillId="0" borderId="2" xfId="0" applyNumberFormat="1" applyFont="1" applyBorder="1" applyAlignment="1">
      <alignment horizontal="right"/>
    </xf>
    <xf numFmtId="169" fontId="10" fillId="0" borderId="2" xfId="1" applyNumberFormat="1" applyFont="1" applyBorder="1"/>
    <xf numFmtId="169" fontId="10" fillId="0" borderId="9" xfId="1" applyNumberFormat="1" applyFont="1" applyBorder="1"/>
    <xf numFmtId="165" fontId="10" fillId="0" borderId="0" xfId="1" applyNumberFormat="1" applyFont="1"/>
    <xf numFmtId="165" fontId="20" fillId="0" borderId="0" xfId="1" applyNumberFormat="1" applyFont="1"/>
    <xf numFmtId="165" fontId="10" fillId="0" borderId="0" xfId="1" applyNumberFormat="1" applyFont="1" applyBorder="1"/>
    <xf numFmtId="165" fontId="21" fillId="0" borderId="0" xfId="1" applyNumberFormat="1" applyFont="1"/>
    <xf numFmtId="0" fontId="12" fillId="0" borderId="2" xfId="0" applyFont="1" applyBorder="1"/>
    <xf numFmtId="169" fontId="9" fillId="0" borderId="6" xfId="1" applyNumberFormat="1" applyFont="1" applyBorder="1"/>
    <xf numFmtId="0" fontId="10" fillId="4" borderId="6" xfId="0" applyFont="1" applyFill="1" applyBorder="1"/>
    <xf numFmtId="0" fontId="9" fillId="0" borderId="0" xfId="10" applyFont="1" applyAlignment="1">
      <alignment wrapText="1"/>
    </xf>
    <xf numFmtId="0" fontId="22" fillId="0" borderId="0" xfId="282" applyFont="1"/>
    <xf numFmtId="165" fontId="9" fillId="0" borderId="0" xfId="2783" applyNumberFormat="1" applyFont="1"/>
    <xf numFmtId="165" fontId="9" fillId="0" borderId="0" xfId="2772" applyNumberFormat="1" applyFont="1" applyFill="1" applyBorder="1"/>
    <xf numFmtId="169" fontId="9" fillId="0" borderId="0" xfId="0" applyNumberFormat="1" applyFont="1"/>
    <xf numFmtId="165" fontId="9" fillId="0" borderId="0" xfId="2746" applyNumberFormat="1" applyFont="1" applyBorder="1"/>
    <xf numFmtId="165" fontId="9" fillId="0" borderId="0" xfId="1" applyNumberFormat="1" applyFont="1" applyAlignment="1">
      <alignment vertical="top" wrapText="1"/>
    </xf>
    <xf numFmtId="165" fontId="9" fillId="0" borderId="0" xfId="1" applyNumberFormat="1" applyFont="1" applyAlignment="1">
      <alignment vertical="top"/>
    </xf>
    <xf numFmtId="165" fontId="11" fillId="0" borderId="0" xfId="1" applyNumberFormat="1" applyFont="1" applyFill="1" applyAlignment="1">
      <alignment vertical="top" wrapText="1"/>
    </xf>
    <xf numFmtId="165" fontId="12" fillId="0" borderId="0" xfId="1" applyNumberFormat="1" applyFont="1" applyAlignment="1">
      <alignment vertical="top"/>
    </xf>
    <xf numFmtId="165" fontId="14" fillId="0" borderId="0" xfId="1" applyNumberFormat="1" applyFont="1" applyAlignment="1">
      <alignment vertical="top" wrapText="1"/>
    </xf>
    <xf numFmtId="165" fontId="14" fillId="0" borderId="0" xfId="1" applyNumberFormat="1" applyFont="1" applyAlignment="1">
      <alignment vertical="top"/>
    </xf>
    <xf numFmtId="165" fontId="10" fillId="0" borderId="17" xfId="1" applyNumberFormat="1" applyFont="1" applyBorder="1" applyAlignment="1">
      <alignment vertical="top"/>
    </xf>
    <xf numFmtId="165" fontId="10" fillId="0" borderId="4" xfId="1" applyNumberFormat="1" applyFont="1" applyBorder="1" applyAlignment="1">
      <alignment vertical="top"/>
    </xf>
    <xf numFmtId="165" fontId="10" fillId="0" borderId="3" xfId="1" applyNumberFormat="1" applyFont="1" applyBorder="1"/>
    <xf numFmtId="165" fontId="15" fillId="0" borderId="0" xfId="1" applyNumberFormat="1" applyFont="1"/>
    <xf numFmtId="166" fontId="9" fillId="0" borderId="2" xfId="284" applyNumberFormat="1" applyFont="1" applyBorder="1"/>
    <xf numFmtId="166" fontId="9" fillId="0" borderId="4" xfId="284" applyNumberFormat="1" applyFont="1" applyBorder="1"/>
    <xf numFmtId="0" fontId="10" fillId="0" borderId="4" xfId="0" applyFont="1" applyBorder="1"/>
    <xf numFmtId="166" fontId="9" fillId="0" borderId="4" xfId="284" applyNumberFormat="1" applyFont="1" applyFill="1" applyBorder="1"/>
    <xf numFmtId="165" fontId="15" fillId="0" borderId="3" xfId="1" applyNumberFormat="1" applyFont="1" applyBorder="1"/>
    <xf numFmtId="171" fontId="15" fillId="4" borderId="2" xfId="0" applyNumberFormat="1" applyFont="1" applyFill="1" applyBorder="1"/>
    <xf numFmtId="165" fontId="9" fillId="0" borderId="2" xfId="2739" applyNumberFormat="1" applyFont="1" applyBorder="1"/>
    <xf numFmtId="165" fontId="9" fillId="0" borderId="4" xfId="2739" applyNumberFormat="1" applyFont="1" applyBorder="1"/>
    <xf numFmtId="165" fontId="10" fillId="0" borderId="4" xfId="2739" applyNumberFormat="1" applyFont="1" applyBorder="1"/>
    <xf numFmtId="17" fontId="10" fillId="4" borderId="2" xfId="0" applyNumberFormat="1" applyFont="1" applyFill="1" applyBorder="1"/>
    <xf numFmtId="0" fontId="17" fillId="0" borderId="0" xfId="282" applyFont="1" applyFill="1"/>
    <xf numFmtId="0" fontId="10" fillId="0" borderId="5" xfId="0" applyFont="1" applyBorder="1"/>
    <xf numFmtId="0" fontId="10" fillId="6" borderId="1" xfId="0" applyFont="1" applyFill="1" applyBorder="1"/>
    <xf numFmtId="169" fontId="9" fillId="0" borderId="0" xfId="2734" applyNumberFormat="1" applyFont="1" applyFill="1" applyBorder="1"/>
    <xf numFmtId="167" fontId="9" fillId="0" borderId="0" xfId="280" applyNumberFormat="1" applyFont="1" applyFill="1" applyBorder="1"/>
    <xf numFmtId="0" fontId="10" fillId="0" borderId="7" xfId="0" applyFont="1" applyBorder="1"/>
    <xf numFmtId="169" fontId="10" fillId="0" borderId="1" xfId="1" applyNumberFormat="1" applyFont="1" applyBorder="1"/>
    <xf numFmtId="170" fontId="15" fillId="0" borderId="1" xfId="0" applyNumberFormat="1" applyFont="1" applyBorder="1"/>
    <xf numFmtId="0" fontId="9" fillId="6" borderId="1" xfId="0" applyFont="1" applyFill="1" applyBorder="1"/>
    <xf numFmtId="17" fontId="9" fillId="0" borderId="17" xfId="0" applyNumberFormat="1" applyFont="1" applyBorder="1"/>
    <xf numFmtId="169" fontId="9" fillId="0" borderId="15" xfId="0" applyNumberFormat="1" applyFont="1" applyBorder="1"/>
    <xf numFmtId="166" fontId="9" fillId="0" borderId="15" xfId="0" applyNumberFormat="1" applyFont="1" applyBorder="1"/>
    <xf numFmtId="170" fontId="9" fillId="0" borderId="4" xfId="0" applyNumberFormat="1" applyFont="1" applyBorder="1"/>
    <xf numFmtId="168" fontId="10" fillId="0" borderId="3" xfId="0" applyNumberFormat="1" applyFont="1" applyBorder="1" applyAlignment="1">
      <alignment horizontal="right"/>
    </xf>
    <xf numFmtId="165" fontId="9" fillId="0" borderId="0" xfId="10" applyNumberFormat="1" applyFont="1"/>
    <xf numFmtId="168" fontId="9" fillId="0" borderId="0" xfId="10" applyNumberFormat="1" applyFont="1"/>
    <xf numFmtId="164" fontId="9" fillId="0" borderId="0" xfId="284" applyFont="1"/>
    <xf numFmtId="0" fontId="10" fillId="4" borderId="1" xfId="0" applyFont="1" applyFill="1" applyBorder="1"/>
    <xf numFmtId="0" fontId="10" fillId="0" borderId="4" xfId="0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5" fontId="9" fillId="0" borderId="0" xfId="2803" applyNumberFormat="1" applyFont="1" applyFill="1" applyBorder="1"/>
    <xf numFmtId="169" fontId="9" fillId="0" borderId="9" xfId="1" applyNumberFormat="1" applyFont="1" applyBorder="1" applyAlignment="1">
      <alignment horizontal="right"/>
    </xf>
    <xf numFmtId="165" fontId="10" fillId="0" borderId="10" xfId="1" applyNumberFormat="1" applyFont="1" applyBorder="1"/>
    <xf numFmtId="167" fontId="9" fillId="5" borderId="4" xfId="280" applyNumberFormat="1" applyFont="1" applyFill="1" applyBorder="1" applyAlignment="1">
      <alignment horizontal="right"/>
    </xf>
    <xf numFmtId="169" fontId="9" fillId="5" borderId="18" xfId="1" applyNumberFormat="1" applyFont="1" applyFill="1" applyBorder="1"/>
    <xf numFmtId="0" fontId="10" fillId="5" borderId="3" xfId="0" applyFont="1" applyFill="1" applyBorder="1" applyAlignment="1">
      <alignment vertical="top"/>
    </xf>
    <xf numFmtId="165" fontId="10" fillId="0" borderId="3" xfId="1" applyNumberFormat="1" applyFont="1" applyBorder="1" applyAlignment="1">
      <alignment horizontal="right"/>
    </xf>
    <xf numFmtId="0" fontId="10" fillId="4" borderId="1" xfId="0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9" fillId="0" borderId="1" xfId="0" applyFont="1" applyBorder="1"/>
    <xf numFmtId="49" fontId="10" fillId="4" borderId="2" xfId="0" applyNumberFormat="1" applyFont="1" applyFill="1" applyBorder="1"/>
    <xf numFmtId="165" fontId="9" fillId="0" borderId="0" xfId="2805" applyNumberFormat="1" applyFont="1"/>
    <xf numFmtId="165" fontId="9" fillId="0" borderId="9" xfId="1" applyNumberFormat="1" applyFont="1" applyBorder="1"/>
    <xf numFmtId="165" fontId="10" fillId="0" borderId="19" xfId="0" applyNumberFormat="1" applyFont="1" applyBorder="1"/>
    <xf numFmtId="165" fontId="9" fillId="0" borderId="2" xfId="2806" applyNumberFormat="1" applyFont="1" applyBorder="1"/>
    <xf numFmtId="165" fontId="9" fillId="0" borderId="4" xfId="2806" applyNumberFormat="1" applyFont="1" applyBorder="1"/>
    <xf numFmtId="165" fontId="10" fillId="0" borderId="3" xfId="2776" applyNumberFormat="1" applyFont="1" applyBorder="1"/>
    <xf numFmtId="165" fontId="10" fillId="0" borderId="3" xfId="1" applyNumberFormat="1" applyFont="1" applyBorder="1" applyAlignment="1"/>
    <xf numFmtId="165" fontId="9" fillId="0" borderId="9" xfId="2805" applyNumberFormat="1" applyFont="1" applyBorder="1"/>
    <xf numFmtId="165" fontId="9" fillId="0" borderId="7" xfId="2805" applyNumberFormat="1" applyFont="1" applyBorder="1"/>
    <xf numFmtId="165" fontId="9" fillId="0" borderId="15" xfId="2805" applyNumberFormat="1" applyFont="1" applyBorder="1"/>
    <xf numFmtId="165" fontId="9" fillId="0" borderId="0" xfId="2805" applyNumberFormat="1" applyFont="1" applyBorder="1"/>
    <xf numFmtId="165" fontId="9" fillId="0" borderId="3" xfId="2805" applyNumberFormat="1" applyFont="1" applyBorder="1"/>
    <xf numFmtId="165" fontId="9" fillId="0" borderId="19" xfId="2805" applyNumberFormat="1" applyFont="1" applyBorder="1"/>
    <xf numFmtId="165" fontId="9" fillId="0" borderId="8" xfId="2805" applyNumberFormat="1" applyFont="1" applyBorder="1"/>
    <xf numFmtId="165" fontId="9" fillId="0" borderId="2" xfId="2805" applyNumberFormat="1" applyFont="1" applyBorder="1"/>
    <xf numFmtId="165" fontId="9" fillId="0" borderId="4" xfId="2805" applyNumberFormat="1" applyFont="1" applyBorder="1"/>
    <xf numFmtId="165" fontId="12" fillId="0" borderId="4" xfId="2800" applyNumberFormat="1" applyFont="1" applyBorder="1"/>
    <xf numFmtId="165" fontId="10" fillId="0" borderId="3" xfId="2773" applyNumberFormat="1" applyFont="1" applyBorder="1"/>
    <xf numFmtId="165" fontId="12" fillId="0" borderId="2" xfId="2805" applyNumberFormat="1" applyFont="1" applyBorder="1"/>
    <xf numFmtId="165" fontId="12" fillId="0" borderId="4" xfId="2805" applyNumberFormat="1" applyFont="1" applyBorder="1"/>
    <xf numFmtId="165" fontId="9" fillId="0" borderId="6" xfId="2805" applyNumberFormat="1" applyFont="1" applyBorder="1"/>
    <xf numFmtId="165" fontId="9" fillId="0" borderId="17" xfId="2805" applyNumberFormat="1" applyFont="1" applyBorder="1"/>
    <xf numFmtId="165" fontId="12" fillId="0" borderId="3" xfId="2805" applyNumberFormat="1" applyFont="1" applyBorder="1"/>
    <xf numFmtId="165" fontId="10" fillId="4" borderId="2" xfId="1" applyNumberFormat="1" applyFont="1" applyFill="1" applyBorder="1" applyAlignment="1"/>
    <xf numFmtId="0" fontId="9" fillId="0" borderId="9" xfId="0" applyFont="1" applyBorder="1"/>
    <xf numFmtId="0" fontId="9" fillId="5" borderId="19" xfId="0" applyFont="1" applyFill="1" applyBorder="1"/>
    <xf numFmtId="165" fontId="9" fillId="5" borderId="3" xfId="2803" applyNumberFormat="1" applyFont="1" applyFill="1" applyBorder="1" applyAlignment="1">
      <alignment horizontal="center"/>
    </xf>
    <xf numFmtId="168" fontId="9" fillId="0" borderId="22" xfId="0" applyNumberFormat="1" applyFont="1" applyBorder="1" applyAlignment="1">
      <alignment horizontal="right"/>
    </xf>
    <xf numFmtId="168" fontId="9" fillId="6" borderId="23" xfId="0" applyNumberFormat="1" applyFont="1" applyFill="1" applyBorder="1" applyAlignment="1">
      <alignment horizontal="right"/>
    </xf>
    <xf numFmtId="168" fontId="9" fillId="0" borderId="23" xfId="0" applyNumberFormat="1" applyFont="1" applyBorder="1" applyAlignment="1">
      <alignment horizontal="right"/>
    </xf>
    <xf numFmtId="168" fontId="9" fillId="5" borderId="23" xfId="0" applyNumberFormat="1" applyFont="1" applyFill="1" applyBorder="1" applyAlignment="1">
      <alignment horizontal="right"/>
    </xf>
    <xf numFmtId="168" fontId="10" fillId="5" borderId="3" xfId="0" applyNumberFormat="1" applyFont="1" applyFill="1" applyBorder="1" applyAlignment="1">
      <alignment horizontal="right"/>
    </xf>
    <xf numFmtId="169" fontId="9" fillId="0" borderId="2" xfId="2806" applyNumberFormat="1" applyFont="1" applyBorder="1"/>
    <xf numFmtId="169" fontId="9" fillId="0" borderId="4" xfId="2806" applyNumberFormat="1" applyFont="1" applyBorder="1"/>
    <xf numFmtId="165" fontId="9" fillId="0" borderId="4" xfId="2807" applyNumberFormat="1" applyFont="1" applyBorder="1"/>
    <xf numFmtId="165" fontId="9" fillId="5" borderId="3" xfId="2807" applyNumberFormat="1" applyFont="1" applyFill="1" applyBorder="1"/>
    <xf numFmtId="165" fontId="9" fillId="0" borderId="2" xfId="2807" applyNumberFormat="1" applyFont="1" applyBorder="1"/>
    <xf numFmtId="165" fontId="9" fillId="0" borderId="4" xfId="2" applyNumberFormat="1" applyFont="1" applyBorder="1"/>
    <xf numFmtId="165" fontId="9" fillId="0" borderId="3" xfId="2" applyNumberFormat="1" applyFont="1" applyBorder="1"/>
    <xf numFmtId="0" fontId="15" fillId="4" borderId="1" xfId="0" applyFont="1" applyFill="1" applyBorder="1"/>
    <xf numFmtId="165" fontId="12" fillId="0" borderId="2" xfId="2806" applyNumberFormat="1" applyFont="1" applyBorder="1"/>
    <xf numFmtId="3" fontId="9" fillId="0" borderId="0" xfId="286" applyNumberFormat="1" applyFont="1"/>
    <xf numFmtId="165" fontId="12" fillId="0" borderId="4" xfId="2806" applyNumberFormat="1" applyFont="1" applyBorder="1"/>
    <xf numFmtId="165" fontId="12" fillId="0" borderId="3" xfId="2806" applyNumberFormat="1" applyFont="1" applyBorder="1"/>
    <xf numFmtId="0" fontId="9" fillId="0" borderId="0" xfId="0" applyFont="1" applyAlignment="1">
      <alignment horizontal="left"/>
    </xf>
    <xf numFmtId="165" fontId="12" fillId="0" borderId="9" xfId="2806" applyNumberFormat="1" applyFont="1" applyBorder="1"/>
    <xf numFmtId="165" fontId="12" fillId="0" borderId="15" xfId="2806" applyNumberFormat="1" applyFont="1" applyBorder="1"/>
    <xf numFmtId="0" fontId="9" fillId="0" borderId="0" xfId="285" applyFont="1"/>
    <xf numFmtId="167" fontId="9" fillId="0" borderId="15" xfId="280" applyNumberFormat="1" applyFont="1" applyBorder="1" applyAlignment="1">
      <alignment horizontal="right"/>
    </xf>
    <xf numFmtId="167" fontId="9" fillId="0" borderId="0" xfId="280" applyNumberFormat="1" applyFont="1" applyBorder="1" applyAlignment="1">
      <alignment horizontal="right"/>
    </xf>
    <xf numFmtId="9" fontId="9" fillId="0" borderId="0" xfId="280" applyFont="1"/>
    <xf numFmtId="49" fontId="9" fillId="0" borderId="0" xfId="280" applyNumberFormat="1" applyFont="1"/>
    <xf numFmtId="165" fontId="12" fillId="0" borderId="0" xfId="1" applyNumberFormat="1" applyFont="1"/>
    <xf numFmtId="165" fontId="10" fillId="4" borderId="4" xfId="1" applyNumberFormat="1" applyFont="1" applyFill="1" applyBorder="1"/>
    <xf numFmtId="165" fontId="10" fillId="4" borderId="1" xfId="1" applyNumberFormat="1" applyFont="1" applyFill="1" applyBorder="1" applyAlignment="1"/>
    <xf numFmtId="169" fontId="10" fillId="4" borderId="1" xfId="1" applyNumberFormat="1" applyFont="1" applyFill="1" applyBorder="1" applyAlignment="1"/>
    <xf numFmtId="167" fontId="10" fillId="0" borderId="0" xfId="280" applyNumberFormat="1" applyFont="1" applyFill="1" applyBorder="1" applyAlignment="1">
      <alignment horizontal="right"/>
    </xf>
    <xf numFmtId="0" fontId="10" fillId="0" borderId="0" xfId="0" applyFont="1" applyAlignment="1">
      <alignment vertical="top"/>
    </xf>
    <xf numFmtId="166" fontId="9" fillId="0" borderId="0" xfId="1" applyNumberFormat="1" applyFont="1"/>
    <xf numFmtId="0" fontId="17" fillId="0" borderId="0" xfId="282" applyFont="1" applyFill="1" applyBorder="1" applyAlignment="1"/>
    <xf numFmtId="165" fontId="9" fillId="0" borderId="17" xfId="1" applyNumberFormat="1" applyFont="1" applyBorder="1"/>
    <xf numFmtId="165" fontId="9" fillId="0" borderId="0" xfId="2806" applyNumberFormat="1" applyFont="1"/>
    <xf numFmtId="2" fontId="9" fillId="0" borderId="0" xfId="280" applyNumberFormat="1" applyFont="1"/>
    <xf numFmtId="0" fontId="17" fillId="0" borderId="0" xfId="282" applyFont="1" applyAlignment="1"/>
    <xf numFmtId="165" fontId="9" fillId="0" borderId="1" xfId="2805" applyNumberFormat="1" applyFont="1" applyBorder="1"/>
    <xf numFmtId="0" fontId="12" fillId="6" borderId="20" xfId="0" applyFont="1" applyFill="1" applyBorder="1"/>
    <xf numFmtId="166" fontId="20" fillId="0" borderId="0" xfId="0" applyNumberFormat="1" applyFont="1"/>
    <xf numFmtId="172" fontId="9" fillId="0" borderId="0" xfId="0" applyNumberFormat="1" applyFont="1"/>
    <xf numFmtId="165" fontId="0" fillId="0" borderId="0" xfId="2808" applyNumberFormat="1" applyFont="1"/>
    <xf numFmtId="4" fontId="9" fillId="0" borderId="0" xfId="0" applyNumberFormat="1" applyFont="1"/>
    <xf numFmtId="3" fontId="10" fillId="0" borderId="3" xfId="0" applyNumberFormat="1" applyFont="1" applyBorder="1" applyAlignment="1">
      <alignment horizontal="right"/>
    </xf>
    <xf numFmtId="3" fontId="10" fillId="5" borderId="3" xfId="0" applyNumberFormat="1" applyFont="1" applyFill="1" applyBorder="1" applyAlignment="1">
      <alignment horizontal="right"/>
    </xf>
    <xf numFmtId="0" fontId="10" fillId="4" borderId="6" xfId="0" applyFont="1" applyFill="1" applyBorder="1" applyAlignment="1">
      <alignment horizontal="center" vertical="center"/>
    </xf>
    <xf numFmtId="173" fontId="9" fillId="0" borderId="0" xfId="0" applyNumberFormat="1" applyFont="1"/>
    <xf numFmtId="165" fontId="9" fillId="0" borderId="3" xfId="2805" applyNumberFormat="1" applyFont="1" applyFill="1" applyBorder="1"/>
    <xf numFmtId="165" fontId="9" fillId="0" borderId="18" xfId="2805" applyNumberFormat="1" applyFont="1" applyFill="1" applyBorder="1"/>
    <xf numFmtId="0" fontId="15" fillId="4" borderId="2" xfId="0" applyFont="1" applyFill="1" applyBorder="1" applyAlignment="1">
      <alignment wrapText="1"/>
    </xf>
    <xf numFmtId="0" fontId="9" fillId="0" borderId="0" xfId="0" applyFont="1" applyAlignment="1">
      <alignment vertical="center" wrapText="1"/>
    </xf>
    <xf numFmtId="169" fontId="9" fillId="0" borderId="9" xfId="2806" applyNumberFormat="1" applyFont="1" applyBorder="1"/>
    <xf numFmtId="169" fontId="9" fillId="0" borderId="15" xfId="2806" applyNumberFormat="1" applyFont="1" applyBorder="1"/>
    <xf numFmtId="169" fontId="9" fillId="0" borderId="6" xfId="2806" applyNumberFormat="1" applyFont="1" applyBorder="1"/>
    <xf numFmtId="169" fontId="9" fillId="0" borderId="17" xfId="2806" applyNumberFormat="1" applyFont="1" applyBorder="1"/>
    <xf numFmtId="0" fontId="10" fillId="0" borderId="2" xfId="0" applyFont="1" applyBorder="1"/>
    <xf numFmtId="169" fontId="9" fillId="0" borderId="3" xfId="2806" applyNumberFormat="1" applyFont="1" applyBorder="1"/>
    <xf numFmtId="165" fontId="10" fillId="0" borderId="1" xfId="2776" applyNumberFormat="1" applyFont="1" applyBorder="1"/>
    <xf numFmtId="169" fontId="10" fillId="0" borderId="1" xfId="1" applyNumberFormat="1" applyFont="1" applyFill="1" applyBorder="1" applyAlignment="1">
      <alignment horizontal="right"/>
    </xf>
    <xf numFmtId="0" fontId="12" fillId="6" borderId="2" xfId="0" applyFont="1" applyFill="1" applyBorder="1"/>
    <xf numFmtId="165" fontId="12" fillId="6" borderId="2" xfId="2805" applyNumberFormat="1" applyFont="1" applyFill="1" applyBorder="1"/>
    <xf numFmtId="0" fontId="12" fillId="6" borderId="4" xfId="0" applyFont="1" applyFill="1" applyBorder="1"/>
    <xf numFmtId="165" fontId="12" fillId="6" borderId="4" xfId="2805" applyNumberFormat="1" applyFont="1" applyFill="1" applyBorder="1"/>
    <xf numFmtId="0" fontId="9" fillId="0" borderId="6" xfId="10" applyFont="1" applyBorder="1"/>
    <xf numFmtId="0" fontId="9" fillId="0" borderId="17" xfId="10" applyFont="1" applyBorder="1"/>
    <xf numFmtId="0" fontId="10" fillId="0" borderId="17" xfId="10" applyFont="1" applyBorder="1"/>
    <xf numFmtId="17" fontId="15" fillId="4" borderId="2" xfId="0" applyNumberFormat="1" applyFont="1" applyFill="1" applyBorder="1"/>
    <xf numFmtId="165" fontId="12" fillId="6" borderId="4" xfId="2800" applyNumberFormat="1" applyFont="1" applyFill="1" applyBorder="1"/>
    <xf numFmtId="165" fontId="9" fillId="0" borderId="0" xfId="2772" applyNumberFormat="1" applyFont="1" applyFill="1" applyBorder="1" applyAlignment="1">
      <alignment wrapText="1"/>
    </xf>
    <xf numFmtId="0" fontId="10" fillId="6" borderId="22" xfId="0" applyFont="1" applyFill="1" applyBorder="1" applyAlignment="1">
      <alignment wrapText="1"/>
    </xf>
    <xf numFmtId="165" fontId="10" fillId="6" borderId="22" xfId="2" applyNumberFormat="1" applyFont="1" applyFill="1" applyBorder="1" applyAlignment="1">
      <alignment wrapText="1"/>
    </xf>
    <xf numFmtId="0" fontId="9" fillId="0" borderId="23" xfId="0" applyFont="1" applyBorder="1" applyAlignment="1">
      <alignment wrapText="1"/>
    </xf>
    <xf numFmtId="165" fontId="9" fillId="0" borderId="23" xfId="2" applyNumberFormat="1" applyFont="1" applyBorder="1" applyAlignment="1">
      <alignment wrapText="1"/>
    </xf>
    <xf numFmtId="0" fontId="9" fillId="6" borderId="23" xfId="0" applyFont="1" applyFill="1" applyBorder="1" applyAlignment="1">
      <alignment wrapText="1"/>
    </xf>
    <xf numFmtId="165" fontId="9" fillId="6" borderId="23" xfId="2" applyNumberFormat="1" applyFont="1" applyFill="1" applyBorder="1" applyAlignment="1">
      <alignment wrapText="1"/>
    </xf>
    <xf numFmtId="0" fontId="9" fillId="0" borderId="24" xfId="0" applyFont="1" applyBorder="1" applyAlignment="1">
      <alignment wrapText="1"/>
    </xf>
    <xf numFmtId="165" fontId="9" fillId="0" borderId="24" xfId="2" applyNumberFormat="1" applyFont="1" applyBorder="1" applyAlignment="1">
      <alignment wrapText="1"/>
    </xf>
    <xf numFmtId="0" fontId="9" fillId="6" borderId="2" xfId="0" applyFont="1" applyFill="1" applyBorder="1"/>
    <xf numFmtId="165" fontId="9" fillId="6" borderId="2" xfId="2806" applyNumberFormat="1" applyFont="1" applyFill="1" applyBorder="1" applyAlignment="1"/>
    <xf numFmtId="165" fontId="9" fillId="0" borderId="4" xfId="2806" applyNumberFormat="1" applyFont="1" applyBorder="1" applyAlignment="1"/>
    <xf numFmtId="0" fontId="9" fillId="6" borderId="4" xfId="0" applyFont="1" applyFill="1" applyBorder="1"/>
    <xf numFmtId="165" fontId="9" fillId="6" borderId="4" xfId="2806" applyNumberFormat="1" applyFont="1" applyFill="1" applyBorder="1" applyAlignment="1"/>
    <xf numFmtId="165" fontId="9" fillId="0" borderId="3" xfId="2806" applyNumberFormat="1" applyFont="1" applyBorder="1" applyAlignment="1"/>
    <xf numFmtId="43" fontId="10" fillId="0" borderId="0" xfId="1" applyFont="1"/>
    <xf numFmtId="0" fontId="15" fillId="4" borderId="17" xfId="0" applyFont="1" applyFill="1" applyBorder="1" applyAlignment="1">
      <alignment wrapText="1"/>
    </xf>
    <xf numFmtId="0" fontId="15" fillId="4" borderId="4" xfId="0" applyFont="1" applyFill="1" applyBorder="1" applyAlignment="1">
      <alignment wrapText="1"/>
    </xf>
    <xf numFmtId="0" fontId="15" fillId="4" borderId="15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/>
    </xf>
    <xf numFmtId="4" fontId="9" fillId="0" borderId="0" xfId="280" applyNumberFormat="1" applyFont="1" applyFill="1" applyBorder="1"/>
    <xf numFmtId="169" fontId="10" fillId="0" borderId="4" xfId="1" applyNumberFormat="1" applyFont="1" applyBorder="1" applyAlignment="1">
      <alignment horizontal="right"/>
    </xf>
    <xf numFmtId="169" fontId="10" fillId="0" borderId="15" xfId="1" applyNumberFormat="1" applyFont="1" applyBorder="1" applyAlignment="1">
      <alignment horizontal="right"/>
    </xf>
    <xf numFmtId="169" fontId="10" fillId="0" borderId="4" xfId="1" applyNumberFormat="1" applyFont="1" applyFill="1" applyBorder="1" applyAlignment="1">
      <alignment horizontal="right"/>
    </xf>
    <xf numFmtId="169" fontId="9" fillId="0" borderId="3" xfId="1" applyNumberFormat="1" applyFont="1" applyBorder="1" applyAlignment="1">
      <alignment horizontal="right"/>
    </xf>
    <xf numFmtId="169" fontId="10" fillId="0" borderId="17" xfId="1" applyNumberFormat="1" applyFont="1" applyBorder="1" applyAlignment="1">
      <alignment horizontal="right"/>
    </xf>
    <xf numFmtId="165" fontId="10" fillId="0" borderId="6" xfId="1" applyNumberFormat="1" applyFont="1" applyBorder="1"/>
    <xf numFmtId="165" fontId="10" fillId="0" borderId="2" xfId="2773" applyNumberFormat="1" applyFont="1" applyBorder="1"/>
    <xf numFmtId="165" fontId="10" fillId="0" borderId="2" xfId="1" applyNumberFormat="1" applyFont="1" applyBorder="1"/>
    <xf numFmtId="165" fontId="9" fillId="0" borderId="15" xfId="2" applyNumberFormat="1" applyFont="1" applyBorder="1" applyAlignment="1"/>
    <xf numFmtId="165" fontId="9" fillId="0" borderId="3" xfId="2" applyNumberFormat="1" applyFont="1" applyBorder="1" applyAlignment="1"/>
    <xf numFmtId="0" fontId="7" fillId="7" borderId="0" xfId="0" applyFont="1" applyFill="1"/>
    <xf numFmtId="0" fontId="8" fillId="7" borderId="0" xfId="0" applyFont="1" applyFill="1"/>
    <xf numFmtId="0" fontId="5" fillId="7" borderId="0" xfId="0" applyFont="1" applyFill="1"/>
    <xf numFmtId="0" fontId="6" fillId="7" borderId="0" xfId="282" applyFont="1" applyFill="1"/>
    <xf numFmtId="0" fontId="6" fillId="7" borderId="0" xfId="282" quotePrefix="1" applyFont="1" applyFill="1"/>
    <xf numFmtId="165" fontId="10" fillId="0" borderId="9" xfId="1" applyNumberFormat="1" applyFont="1" applyBorder="1"/>
    <xf numFmtId="171" fontId="15" fillId="4" borderId="1" xfId="0" applyNumberFormat="1" applyFont="1" applyFill="1" applyBorder="1"/>
    <xf numFmtId="17" fontId="15" fillId="4" borderId="1" xfId="0" applyNumberFormat="1" applyFont="1" applyFill="1" applyBorder="1"/>
    <xf numFmtId="0" fontId="9" fillId="2" borderId="3" xfId="0" applyFont="1" applyFill="1" applyBorder="1"/>
    <xf numFmtId="0" fontId="7" fillId="7" borderId="0" xfId="0" applyFont="1" applyFill="1" applyAlignment="1">
      <alignment horizontal="left"/>
    </xf>
    <xf numFmtId="0" fontId="10" fillId="3" borderId="12" xfId="0" applyFont="1" applyFill="1" applyBorder="1" applyAlignment="1">
      <alignment horizontal="left"/>
    </xf>
    <xf numFmtId="0" fontId="10" fillId="3" borderId="13" xfId="0" applyFont="1" applyFill="1" applyBorder="1" applyAlignment="1">
      <alignment horizontal="left"/>
    </xf>
    <xf numFmtId="0" fontId="10" fillId="3" borderId="14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center"/>
    </xf>
    <xf numFmtId="165" fontId="10" fillId="5" borderId="1" xfId="1" applyNumberFormat="1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left"/>
    </xf>
    <xf numFmtId="0" fontId="17" fillId="0" borderId="0" xfId="282" applyFont="1" applyFill="1" applyAlignment="1">
      <alignment horizontal="center"/>
    </xf>
    <xf numFmtId="0" fontId="10" fillId="0" borderId="16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4" borderId="2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7" fillId="0" borderId="0" xfId="282" applyFont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0" fillId="4" borderId="1" xfId="0" applyFont="1" applyFill="1" applyBorder="1" applyAlignment="1">
      <alignment vertical="center"/>
    </xf>
    <xf numFmtId="0" fontId="10" fillId="4" borderId="2" xfId="0" applyFont="1" applyFill="1" applyBorder="1" applyAlignment="1">
      <alignment vertical="center"/>
    </xf>
    <xf numFmtId="171" fontId="10" fillId="4" borderId="1" xfId="0" applyNumberFormat="1" applyFont="1" applyFill="1" applyBorder="1" applyAlignment="1">
      <alignment horizontal="center"/>
    </xf>
    <xf numFmtId="169" fontId="10" fillId="4" borderId="1" xfId="1" applyNumberFormat="1" applyFont="1" applyFill="1" applyBorder="1" applyAlignment="1">
      <alignment horizontal="center" vertical="center"/>
    </xf>
    <xf numFmtId="169" fontId="10" fillId="4" borderId="2" xfId="1" applyNumberFormat="1" applyFont="1" applyFill="1" applyBorder="1" applyAlignment="1">
      <alignment horizontal="center" vertical="center"/>
    </xf>
    <xf numFmtId="0" fontId="18" fillId="0" borderId="0" xfId="282" applyFont="1" applyFill="1" applyAlignment="1">
      <alignment horizontal="center"/>
    </xf>
    <xf numFmtId="165" fontId="10" fillId="4" borderId="2" xfId="1" applyNumberFormat="1" applyFont="1" applyFill="1" applyBorder="1" applyAlignment="1">
      <alignment horizontal="center" vertical="center"/>
    </xf>
    <xf numFmtId="165" fontId="10" fillId="4" borderId="3" xfId="1" applyNumberFormat="1" applyFont="1" applyFill="1" applyBorder="1" applyAlignment="1">
      <alignment horizontal="center" vertical="center"/>
    </xf>
    <xf numFmtId="171" fontId="10" fillId="4" borderId="10" xfId="0" applyNumberFormat="1" applyFont="1" applyFill="1" applyBorder="1" applyAlignment="1">
      <alignment horizontal="center"/>
    </xf>
    <xf numFmtId="171" fontId="10" fillId="4" borderId="11" xfId="0" applyNumberFormat="1" applyFont="1" applyFill="1" applyBorder="1" applyAlignment="1">
      <alignment horizontal="center"/>
    </xf>
    <xf numFmtId="171" fontId="10" fillId="4" borderId="5" xfId="0" applyNumberFormat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 vertical="center"/>
    </xf>
    <xf numFmtId="0" fontId="17" fillId="0" borderId="0" xfId="282" quotePrefix="1" applyFont="1" applyAlignment="1">
      <alignment horizontal="center"/>
    </xf>
    <xf numFmtId="0" fontId="10" fillId="0" borderId="0" xfId="285" applyFont="1" applyAlignment="1">
      <alignment horizontal="left"/>
    </xf>
    <xf numFmtId="165" fontId="17" fillId="0" borderId="0" xfId="1" applyNumberFormat="1" applyFont="1" applyAlignment="1">
      <alignment horizontal="center"/>
    </xf>
    <xf numFmtId="0" fontId="10" fillId="4" borderId="1" xfId="10" applyFont="1" applyFill="1" applyBorder="1" applyAlignment="1">
      <alignment horizontal="center" vertical="center"/>
    </xf>
    <xf numFmtId="0" fontId="10" fillId="4" borderId="2" xfId="10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/>
    </xf>
    <xf numFmtId="0" fontId="10" fillId="4" borderId="9" xfId="1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4" borderId="4" xfId="10" applyFont="1" applyFill="1" applyBorder="1" applyAlignment="1">
      <alignment horizontal="center" vertical="center"/>
    </xf>
    <xf numFmtId="0" fontId="10" fillId="4" borderId="1" xfId="10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/>
    </xf>
    <xf numFmtId="0" fontId="10" fillId="4" borderId="10" xfId="10" applyFont="1" applyFill="1" applyBorder="1" applyAlignment="1">
      <alignment horizontal="center"/>
    </xf>
    <xf numFmtId="0" fontId="10" fillId="4" borderId="11" xfId="10" applyFont="1" applyFill="1" applyBorder="1" applyAlignment="1">
      <alignment horizontal="center"/>
    </xf>
    <xf numFmtId="0" fontId="10" fillId="4" borderId="5" xfId="1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4" borderId="2" xfId="0" applyFont="1" applyFill="1" applyBorder="1" applyAlignment="1">
      <alignment horizontal="center" vertical="center" textRotation="45"/>
    </xf>
    <xf numFmtId="0" fontId="10" fillId="4" borderId="4" xfId="0" applyFont="1" applyFill="1" applyBorder="1" applyAlignment="1">
      <alignment horizontal="center" vertical="center" textRotation="45"/>
    </xf>
    <xf numFmtId="0" fontId="10" fillId="4" borderId="3" xfId="0" applyFont="1" applyFill="1" applyBorder="1" applyAlignment="1">
      <alignment horizontal="center" vertical="center" textRotation="45"/>
    </xf>
    <xf numFmtId="0" fontId="15" fillId="0" borderId="0" xfId="0" applyFont="1" applyAlignment="1">
      <alignment horizontal="left"/>
    </xf>
    <xf numFmtId="0" fontId="10" fillId="4" borderId="19" xfId="0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0" fillId="4" borderId="15" xfId="0" applyFont="1" applyFill="1" applyBorder="1" applyAlignment="1">
      <alignment horizontal="center" wrapText="1"/>
    </xf>
    <xf numFmtId="0" fontId="10" fillId="4" borderId="0" xfId="0" applyFont="1" applyFill="1" applyAlignment="1">
      <alignment horizontal="center" wrapText="1"/>
    </xf>
    <xf numFmtId="0" fontId="23" fillId="7" borderId="0" xfId="0" applyFont="1" applyFill="1"/>
  </cellXfs>
  <cellStyles count="5600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3" xfId="5576" xr:uid="{05F48445-5073-4A5D-986A-7D484E250627}"/>
    <cellStyle name="Comma 10 10 2 2 2 2 2 2 3" xfId="5570" xr:uid="{814E33B2-4FFD-4726-9D10-65B7F9399877}"/>
    <cellStyle name="Comma 10 10 2 2 2 2 2 3" xfId="5558" xr:uid="{4DFCD112-1EA4-4DCC-8687-EAE761FD1A85}"/>
    <cellStyle name="Comma 10 10 2 2 2 2 3" xfId="5543" xr:uid="{736B9F94-D5B9-422B-8FD5-B86B79E87DAB}"/>
    <cellStyle name="Comma 10 10 2 2 2 3" xfId="5536" xr:uid="{5BB34981-A4CC-46D4-BF16-3249C23E3303}"/>
    <cellStyle name="Comma 10 10 2 2 3" xfId="5530" xr:uid="{4ACD7F6F-9A11-4052-A18F-17D01B33D7CB}"/>
    <cellStyle name="Comma 10 10 2 3" xfId="5521" xr:uid="{DD381905-A08E-447E-A686-D9D45472EBDC}"/>
    <cellStyle name="Comma 10 10 3" xfId="5268" xr:uid="{E6C968C4-A7BC-4FC1-9B86-38E61B3157F4}"/>
    <cellStyle name="Comma 10 11" xfId="318" xr:uid="{00000000-0005-0000-0000-00000B000000}"/>
    <cellStyle name="Comma 10 11 2" xfId="3107" xr:uid="{A945909F-38BF-4CF1-8ACE-108629551BE1}"/>
    <cellStyle name="Comma 10 12" xfId="2831" xr:uid="{191E9180-37FE-41D2-B716-E40907859C0B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1" xfId="2835" xr:uid="{3B26CB52-B5E2-4DFA-9A54-CFD669EFD623}"/>
    <cellStyle name="Comma 10 2 2" xfId="6" xr:uid="{00000000-0005-0000-0000-00000E000000}"/>
    <cellStyle name="Comma 10 2 2 10" xfId="2816" xr:uid="{8D8A4AB5-D9AF-45EB-BCFE-26EF99763AE3}"/>
    <cellStyle name="Comma 10 2 2 2" xfId="7" xr:uid="{00000000-0005-0000-0000-00000F000000}"/>
    <cellStyle name="Comma 10 2 2 2 2" xfId="16" xr:uid="{00000000-0005-0000-0000-000010000000}"/>
    <cellStyle name="Comma 10 2 2 2 2 2" xfId="273" xr:uid="{00000000-0005-0000-0000-000011000000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3" xfId="3084" xr:uid="{E2A94271-7A90-44F9-8B0A-436BD4032A6E}"/>
    <cellStyle name="Comma 10 2 2 2 2 2 2 2 3" xfId="2726" xr:uid="{00000000-0005-0000-0000-000016000000}"/>
    <cellStyle name="Comma 10 2 2 2 2 2 2 2 3 2" xfId="5515" xr:uid="{8C23CBED-0E61-46E9-9EFE-F21C35BD44B9}"/>
    <cellStyle name="Comma 10 2 2 2 2 2 2 2 4" xfId="1358" xr:uid="{00000000-0005-0000-0000-000017000000}"/>
    <cellStyle name="Comma 10 2 2 2 2 2 2 2 4 2" xfId="4147" xr:uid="{6D0F3F47-A841-4595-8236-DD2976C10C87}"/>
    <cellStyle name="Comma 10 2 2 2 2 2 2 2 5" xfId="3078" xr:uid="{F1CFFDEC-646B-46BF-AAA9-7FC37F011FCF}"/>
    <cellStyle name="Comma 10 2 2 2 2 2 2 3" xfId="1900" xr:uid="{00000000-0005-0000-0000-000018000000}"/>
    <cellStyle name="Comma 10 2 2 2 2 2 2 3 2" xfId="4689" xr:uid="{B4705E6A-EC73-41E5-9E03-2845F014583E}"/>
    <cellStyle name="Comma 10 2 2 2 2 2 2 4" xfId="3609" xr:uid="{008E01E3-01BE-4604-9D31-C78B2469B053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3" xfId="3880" xr:uid="{E372F2D9-D962-4941-BD71-5BA0794379F5}"/>
    <cellStyle name="Comma 10 2 2 2 2 2 4" xfId="1633" xr:uid="{00000000-0005-0000-0000-00001B000000}"/>
    <cellStyle name="Comma 10 2 2 2 2 2 4 2" xfId="4422" xr:uid="{5146539B-9182-412A-B178-4F581A9A3DB1}"/>
    <cellStyle name="Comma 10 2 2 2 2 2 5" xfId="2714" xr:uid="{00000000-0005-0000-0000-00001C000000}"/>
    <cellStyle name="Comma 10 2 2 2 2 2 5 2" xfId="5503" xr:uid="{EA9A894F-D83C-4947-B78B-B7BE746BA82E}"/>
    <cellStyle name="Comma 10 2 2 2 2 2 6" xfId="553" xr:uid="{00000000-0005-0000-0000-00001D000000}"/>
    <cellStyle name="Comma 10 2 2 2 2 2 6 2" xfId="3342" xr:uid="{0BF0C5AE-E5EE-47EF-B606-97E78CF2C2AF}"/>
    <cellStyle name="Comma 10 2 2 2 2 2 7" xfId="3066" xr:uid="{C0CC2F41-DB82-43FE-BE35-C4DBAB231895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3" xfId="3904" xr:uid="{035C6E4A-7FC7-41FA-AC3C-610B13F5D2F2}"/>
    <cellStyle name="Comma 10 2 2 2 2 3 3" xfId="1657" xr:uid="{00000000-0005-0000-0000-000021000000}"/>
    <cellStyle name="Comma 10 2 2 2 2 3 3 2" xfId="4446" xr:uid="{AEA6B485-6F6B-44EF-8B0E-A7D718A55C55}"/>
    <cellStyle name="Comma 10 2 2 2 2 3 4" xfId="3366" xr:uid="{39FCCB62-B1C9-487D-AAA0-9C861E6EEE2F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3" xfId="3637" xr:uid="{BF680B66-04BA-4680-8197-E759652EF1EE}"/>
    <cellStyle name="Comma 10 2 2 2 2 5" xfId="1390" xr:uid="{00000000-0005-0000-0000-000024000000}"/>
    <cellStyle name="Comma 10 2 2 2 2 5 2" xfId="4179" xr:uid="{C0A8DEEB-09F8-41AF-84AC-E94AC5EC1C1E}"/>
    <cellStyle name="Comma 10 2 2 2 2 6" xfId="2471" xr:uid="{00000000-0005-0000-0000-000025000000}"/>
    <cellStyle name="Comma 10 2 2 2 2 6 2" xfId="5260" xr:uid="{F269E587-0537-454F-8445-4807C3B9B4BD}"/>
    <cellStyle name="Comma 10 2 2 2 2 7" xfId="310" xr:uid="{00000000-0005-0000-0000-000026000000}"/>
    <cellStyle name="Comma 10 2 2 2 2 7 2" xfId="3099" xr:uid="{5B193713-3CC9-4F88-B4B0-3F16ED258EA0}"/>
    <cellStyle name="Comma 10 2 2 2 2 8" xfId="2823" xr:uid="{5C5C0B6C-7198-4EAF-A27B-1422E331B667}"/>
    <cellStyle name="Comma 10 2 2 2 3" xfId="209" xr:uid="{00000000-0005-0000-0000-000027000000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3" xfId="4083" xr:uid="{9A08C875-B703-4113-8C62-3A749F8E8E82}"/>
    <cellStyle name="Comma 10 2 2 2 3 2 3" xfId="1836" xr:uid="{00000000-0005-0000-0000-00002B000000}"/>
    <cellStyle name="Comma 10 2 2 2 3 2 3 2" xfId="4625" xr:uid="{DC7C433F-BA5E-4C28-A7D9-CB180046F419}"/>
    <cellStyle name="Comma 10 2 2 2 3 2 4" xfId="3545" xr:uid="{12785865-9ED1-4589-A3F0-E4C32FECD43D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3" xfId="3816" xr:uid="{0DF8F6AB-53C9-4784-892F-7C6248CD83F9}"/>
    <cellStyle name="Comma 10 2 2 2 3 4" xfId="1569" xr:uid="{00000000-0005-0000-0000-00002E000000}"/>
    <cellStyle name="Comma 10 2 2 2 3 4 2" xfId="4358" xr:uid="{C0F38C31-B4A5-4694-95BE-E5F55DAF7E65}"/>
    <cellStyle name="Comma 10 2 2 2 3 5" xfId="2650" xr:uid="{00000000-0005-0000-0000-00002F000000}"/>
    <cellStyle name="Comma 10 2 2 2 3 5 2" xfId="5439" xr:uid="{FB67458A-08B7-4C1D-88E7-DAF62C81094E}"/>
    <cellStyle name="Comma 10 2 2 2 3 6" xfId="489" xr:uid="{00000000-0005-0000-0000-000030000000}"/>
    <cellStyle name="Comma 10 2 2 2 3 6 2" xfId="3278" xr:uid="{A8793383-745F-4050-852C-D4A94D91AD7A}"/>
    <cellStyle name="Comma 10 2 2 2 3 7" xfId="3002" xr:uid="{3F9D9926-774E-43C9-A51A-9B5F8236F809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3" xfId="3898" xr:uid="{12DEC647-7249-4E16-9E0B-35911AA916B5}"/>
    <cellStyle name="Comma 10 2 2 2 4 3" xfId="1651" xr:uid="{00000000-0005-0000-0000-000034000000}"/>
    <cellStyle name="Comma 10 2 2 2 4 3 2" xfId="4440" xr:uid="{80C45A6C-1FBD-4AC4-985E-7C32C050D4C3}"/>
    <cellStyle name="Comma 10 2 2 2 4 4" xfId="3360" xr:uid="{E56E2545-2C77-4579-8C9C-175D222CED1E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3" xfId="3631" xr:uid="{14E5FBB0-8E08-4FE2-BA8B-2AC36A8F90C1}"/>
    <cellStyle name="Comma 10 2 2 2 6" xfId="1384" xr:uid="{00000000-0005-0000-0000-000037000000}"/>
    <cellStyle name="Comma 10 2 2 2 6 2" xfId="4173" xr:uid="{1D44AD84-8004-47F6-8D42-F545BC04C835}"/>
    <cellStyle name="Comma 10 2 2 2 7" xfId="2465" xr:uid="{00000000-0005-0000-0000-000038000000}"/>
    <cellStyle name="Comma 10 2 2 2 7 2" xfId="5254" xr:uid="{9D8B69B7-1906-4204-9B86-9CB1FE64C080}"/>
    <cellStyle name="Comma 10 2 2 2 8" xfId="304" xr:uid="{00000000-0005-0000-0000-000039000000}"/>
    <cellStyle name="Comma 10 2 2 2 8 2" xfId="3093" xr:uid="{A78E318C-698A-443E-BD4E-E786567A2717}"/>
    <cellStyle name="Comma 10 2 2 2 9" xfId="2817" xr:uid="{66F0D7E0-B38A-4143-8607-411009E10861}"/>
    <cellStyle name="Comma 10 2 2 3" xfId="115" xr:uid="{00000000-0005-0000-0000-00003A000000}"/>
    <cellStyle name="Comma 10 2 2 3 2" xfId="241" xr:uid="{00000000-0005-0000-0000-00003B00000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3" xfId="4115" xr:uid="{3E5D8706-9E39-469B-B0EC-2FD30E0F52E2}"/>
    <cellStyle name="Comma 10 2 2 3 2 2 3" xfId="1868" xr:uid="{00000000-0005-0000-0000-00003F000000}"/>
    <cellStyle name="Comma 10 2 2 3 2 2 3 2" xfId="4657" xr:uid="{23987711-4D8A-495A-9133-198AD8B8C339}"/>
    <cellStyle name="Comma 10 2 2 3 2 2 4" xfId="3577" xr:uid="{83475A15-1D41-4CD6-9C48-A8157BBB201C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3" xfId="3848" xr:uid="{409A9714-CDB0-4889-B0C3-AD63504425F4}"/>
    <cellStyle name="Comma 10 2 2 3 2 4" xfId="1601" xr:uid="{00000000-0005-0000-0000-000042000000}"/>
    <cellStyle name="Comma 10 2 2 3 2 4 2" xfId="4390" xr:uid="{1B21AB8B-F23E-49B9-8E77-B5A0E60BE0F7}"/>
    <cellStyle name="Comma 10 2 2 3 2 5" xfId="2682" xr:uid="{00000000-0005-0000-0000-000043000000}"/>
    <cellStyle name="Comma 10 2 2 3 2 5 2" xfId="5471" xr:uid="{4BEEDD48-DC34-44B0-9488-430AC950EA22}"/>
    <cellStyle name="Comma 10 2 2 3 2 6" xfId="521" xr:uid="{00000000-0005-0000-0000-000044000000}"/>
    <cellStyle name="Comma 10 2 2 3 2 6 2" xfId="3310" xr:uid="{B54DA95C-1A3D-4D80-8EDE-9485FF92412D}"/>
    <cellStyle name="Comma 10 2 2 3 2 7" xfId="3034" xr:uid="{D06CFD97-C5CB-49BD-9E17-27341BBD0BA6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3" xfId="3989" xr:uid="{96A0DB60-A653-4113-A34A-E511EC2C24D6}"/>
    <cellStyle name="Comma 10 2 2 3 3 3" xfId="1742" xr:uid="{00000000-0005-0000-0000-000048000000}"/>
    <cellStyle name="Comma 10 2 2 3 3 3 2" xfId="4531" xr:uid="{C501D7CB-8067-4FED-BB82-C20D6A5AF10F}"/>
    <cellStyle name="Comma 10 2 2 3 3 4" xfId="3451" xr:uid="{92D614F4-67B3-4259-801D-AE1381218085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3" xfId="3722" xr:uid="{9BE891EC-3CD8-4FAD-A465-09A92C9E646F}"/>
    <cellStyle name="Comma 10 2 2 3 5" xfId="1475" xr:uid="{00000000-0005-0000-0000-00004B000000}"/>
    <cellStyle name="Comma 10 2 2 3 5 2" xfId="4264" xr:uid="{3F1BA308-8BD2-4E59-977D-38A9C216C672}"/>
    <cellStyle name="Comma 10 2 2 3 6" xfId="2556" xr:uid="{00000000-0005-0000-0000-00004C000000}"/>
    <cellStyle name="Comma 10 2 2 3 6 2" xfId="5345" xr:uid="{CBA41E92-577A-4483-92BC-73E03C40A99E}"/>
    <cellStyle name="Comma 10 2 2 3 7" xfId="395" xr:uid="{00000000-0005-0000-0000-00004D000000}"/>
    <cellStyle name="Comma 10 2 2 3 7 2" xfId="3184" xr:uid="{9D6ED2CB-8EBB-4632-B14B-603EA118B1DB}"/>
    <cellStyle name="Comma 10 2 2 3 8" xfId="2908" xr:uid="{BF0B9CF6-FB61-4F9C-97CD-95351313CC0F}"/>
    <cellStyle name="Comma 10 2 2 4" xfId="177" xr:uid="{00000000-0005-0000-0000-00004E000000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3" xfId="4051" xr:uid="{709D1454-0B09-47D0-B767-A3EEABDFD36A}"/>
    <cellStyle name="Comma 10 2 2 4 2 3" xfId="1804" xr:uid="{00000000-0005-0000-0000-000052000000}"/>
    <cellStyle name="Comma 10 2 2 4 2 3 2" xfId="4593" xr:uid="{440C3B09-F19F-433B-B034-B4E3B76D07E1}"/>
    <cellStyle name="Comma 10 2 2 4 2 4" xfId="3513" xr:uid="{0FEB4214-80B1-490D-9FEF-FB3DC47BA687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3" xfId="3784" xr:uid="{1D59197E-C146-4F79-A213-129C8BFC4360}"/>
    <cellStyle name="Comma 10 2 2 4 4" xfId="1537" xr:uid="{00000000-0005-0000-0000-000055000000}"/>
    <cellStyle name="Comma 10 2 2 4 4 2" xfId="4326" xr:uid="{403F6B93-77B5-42D5-B8AE-B8165C1B8048}"/>
    <cellStyle name="Comma 10 2 2 4 5" xfId="2618" xr:uid="{00000000-0005-0000-0000-000056000000}"/>
    <cellStyle name="Comma 10 2 2 4 5 2" xfId="5407" xr:uid="{DE84B62C-97EF-4872-BCD5-99F407B49707}"/>
    <cellStyle name="Comma 10 2 2 4 6" xfId="457" xr:uid="{00000000-0005-0000-0000-000057000000}"/>
    <cellStyle name="Comma 10 2 2 4 6 2" xfId="3246" xr:uid="{67C2F402-BA67-4BD3-997D-AC92B3B1ACDB}"/>
    <cellStyle name="Comma 10 2 2 4 7" xfId="2970" xr:uid="{0F8A1BD9-A91A-4150-B96D-62689E7943FF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3" xfId="3897" xr:uid="{88DB7DA9-1774-4D76-B50A-7261D44C08E3}"/>
    <cellStyle name="Comma 10 2 2 5 3" xfId="1650" xr:uid="{00000000-0005-0000-0000-00005B000000}"/>
    <cellStyle name="Comma 10 2 2 5 3 2" xfId="4439" xr:uid="{49D2FB5C-822A-428C-8941-D660F88EB6F3}"/>
    <cellStyle name="Comma 10 2 2 5 4" xfId="3359" xr:uid="{BDA72813-9E9A-4092-965D-9436AD36DEA2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3" xfId="3630" xr:uid="{31387FBB-E288-48DD-A0E2-FCBB40D13A09}"/>
    <cellStyle name="Comma 10 2 2 7" xfId="1383" xr:uid="{00000000-0005-0000-0000-00005E000000}"/>
    <cellStyle name="Comma 10 2 2 7 2" xfId="4172" xr:uid="{58C69793-73E6-456C-85FF-72E2FBE71C5D}"/>
    <cellStyle name="Comma 10 2 2 8" xfId="2464" xr:uid="{00000000-0005-0000-0000-00005F000000}"/>
    <cellStyle name="Comma 10 2 2 8 2" xfId="5253" xr:uid="{6683BA00-3020-410E-B920-AC650AC59ADB}"/>
    <cellStyle name="Comma 10 2 2 9" xfId="303" xr:uid="{00000000-0005-0000-0000-000060000000}"/>
    <cellStyle name="Comma 10 2 2 9 2" xfId="3092" xr:uid="{72AC8301-9792-43D6-B99C-89254E2C346A}"/>
    <cellStyle name="Comma 10 2 3" xfId="70" xr:uid="{00000000-0005-0000-0000-000061000000}"/>
    <cellStyle name="Comma 10 2 3 2" xfId="132" xr:uid="{00000000-0005-0000-0000-000062000000}"/>
    <cellStyle name="Comma 10 2 3 2 2" xfId="258" xr:uid="{00000000-0005-0000-0000-000063000000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3" xfId="4132" xr:uid="{65B5731F-26AB-454D-9BC2-066D36866144}"/>
    <cellStyle name="Comma 10 2 3 2 2 2 3" xfId="1885" xr:uid="{00000000-0005-0000-0000-000067000000}"/>
    <cellStyle name="Comma 10 2 3 2 2 2 3 2" xfId="4674" xr:uid="{1B3EB92C-161B-4366-B9AB-79D0615052F1}"/>
    <cellStyle name="Comma 10 2 3 2 2 2 4" xfId="3594" xr:uid="{8D76A97D-E0E4-4D1D-B6AB-F71D71D793B6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3" xfId="3865" xr:uid="{086070B6-B824-47B6-B10A-660EDDF306CD}"/>
    <cellStyle name="Comma 10 2 3 2 2 4" xfId="1618" xr:uid="{00000000-0005-0000-0000-00006A000000}"/>
    <cellStyle name="Comma 10 2 3 2 2 4 2" xfId="4407" xr:uid="{702F331B-9914-4A2E-AC96-4DBDA39C2A71}"/>
    <cellStyle name="Comma 10 2 3 2 2 5" xfId="2699" xr:uid="{00000000-0005-0000-0000-00006B000000}"/>
    <cellStyle name="Comma 10 2 3 2 2 5 2" xfId="5488" xr:uid="{D915EC43-94D9-42BE-956F-B43C3E31B2E0}"/>
    <cellStyle name="Comma 10 2 3 2 2 6" xfId="538" xr:uid="{00000000-0005-0000-0000-00006C000000}"/>
    <cellStyle name="Comma 10 2 3 2 2 6 2" xfId="3327" xr:uid="{4D6474EB-FDE8-4768-ADE9-1F9DC9A5DE9C}"/>
    <cellStyle name="Comma 10 2 3 2 2 7" xfId="3051" xr:uid="{0D407C94-0324-499A-970A-F2316BD4DE3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3" xfId="4006" xr:uid="{4BB71452-736D-41F2-B9F2-443687AFBE8B}"/>
    <cellStyle name="Comma 10 2 3 2 3 3" xfId="1759" xr:uid="{00000000-0005-0000-0000-000070000000}"/>
    <cellStyle name="Comma 10 2 3 2 3 3 2" xfId="4548" xr:uid="{2E85F58D-19E7-4595-96A5-893FF0C63889}"/>
    <cellStyle name="Comma 10 2 3 2 3 4" xfId="3468" xr:uid="{82C886EF-A6B8-4E02-A224-C9BCF5AE1EF6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3" xfId="3739" xr:uid="{B08A6763-E8D4-4BE4-AEA2-92F00C2AC8F6}"/>
    <cellStyle name="Comma 10 2 3 2 5" xfId="1492" xr:uid="{00000000-0005-0000-0000-000073000000}"/>
    <cellStyle name="Comma 10 2 3 2 5 2" xfId="4281" xr:uid="{24939D25-1329-426B-BE21-E3E786C80DBF}"/>
    <cellStyle name="Comma 10 2 3 2 6" xfId="2573" xr:uid="{00000000-0005-0000-0000-000074000000}"/>
    <cellStyle name="Comma 10 2 3 2 6 2" xfId="5362" xr:uid="{CCD6F9B9-53E3-480E-BFAD-488AB6674C55}"/>
    <cellStyle name="Comma 10 2 3 2 7" xfId="412" xr:uid="{00000000-0005-0000-0000-000075000000}"/>
    <cellStyle name="Comma 10 2 3 2 7 2" xfId="3201" xr:uid="{383A3142-AB99-479A-8754-7E3F9DBC20DD}"/>
    <cellStyle name="Comma 10 2 3 2 8" xfId="2925" xr:uid="{1B699F64-2DEE-44C0-8583-6280672C2999}"/>
    <cellStyle name="Comma 10 2 3 3" xfId="194" xr:uid="{00000000-0005-0000-0000-000076000000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3" xfId="4068" xr:uid="{D525B7DC-74D7-40F2-BF0D-996C28D63857}"/>
    <cellStyle name="Comma 10 2 3 3 2 3" xfId="1821" xr:uid="{00000000-0005-0000-0000-00007A000000}"/>
    <cellStyle name="Comma 10 2 3 3 2 3 2" xfId="4610" xr:uid="{A8BE47E1-53CE-4D92-B40F-FD511C4D0CD3}"/>
    <cellStyle name="Comma 10 2 3 3 2 4" xfId="3530" xr:uid="{AA9AF1B5-28FE-4E50-B790-BCB9E9756A32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3" xfId="3801" xr:uid="{D85211A7-62F8-4D54-ADF2-A42526005D6A}"/>
    <cellStyle name="Comma 10 2 3 3 4" xfId="1554" xr:uid="{00000000-0005-0000-0000-00007D000000}"/>
    <cellStyle name="Comma 10 2 3 3 4 2" xfId="4343" xr:uid="{91BD6DEE-A5C6-4136-91FC-73A67E86B14C}"/>
    <cellStyle name="Comma 10 2 3 3 5" xfId="2635" xr:uid="{00000000-0005-0000-0000-00007E000000}"/>
    <cellStyle name="Comma 10 2 3 3 5 2" xfId="5424" xr:uid="{F0E6AF96-8FB1-469C-B4BA-83FF89B7F99C}"/>
    <cellStyle name="Comma 10 2 3 3 6" xfId="474" xr:uid="{00000000-0005-0000-0000-00007F000000}"/>
    <cellStyle name="Comma 10 2 3 3 6 2" xfId="3263" xr:uid="{92ACF55B-46CC-41C2-B299-05826A2B9E9C}"/>
    <cellStyle name="Comma 10 2 3 3 7" xfId="2987" xr:uid="{9B1C3DAB-F24C-4601-AA42-7935F1536175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3" xfId="3944" xr:uid="{79908A00-B74E-45AD-A985-1F220917F79D}"/>
    <cellStyle name="Comma 10 2 3 4 3" xfId="1697" xr:uid="{00000000-0005-0000-0000-000083000000}"/>
    <cellStyle name="Comma 10 2 3 4 3 2" xfId="4486" xr:uid="{E786476C-CCBC-4B7D-BB16-AAA11EA9A0D3}"/>
    <cellStyle name="Comma 10 2 3 4 4" xfId="3406" xr:uid="{0CAF4441-AB93-4130-A208-2CCFE9EF28B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3" xfId="3677" xr:uid="{2B3BE307-E789-4C4E-8AE5-DF06E25FC2CB}"/>
    <cellStyle name="Comma 10 2 3 6" xfId="1430" xr:uid="{00000000-0005-0000-0000-000086000000}"/>
    <cellStyle name="Comma 10 2 3 6 2" xfId="4219" xr:uid="{3BB0CAFD-DFCF-47C4-B2CF-2C99EB551776}"/>
    <cellStyle name="Comma 10 2 3 7" xfId="2511" xr:uid="{00000000-0005-0000-0000-000087000000}"/>
    <cellStyle name="Comma 10 2 3 7 2" xfId="5300" xr:uid="{CF8F3E26-8600-40B0-A13C-4AB2F89C0F2E}"/>
    <cellStyle name="Comma 10 2 3 8" xfId="350" xr:uid="{00000000-0005-0000-0000-000088000000}"/>
    <cellStyle name="Comma 10 2 3 8 2" xfId="3139" xr:uid="{8B959EE9-88BE-4C39-AA8E-AD5864E9100F}"/>
    <cellStyle name="Comma 10 2 3 9" xfId="2863" xr:uid="{110B5F1C-F7CB-4983-B3B8-1CE0CFF9D6CF}"/>
    <cellStyle name="Comma 10 2 4" xfId="100" xr:uid="{00000000-0005-0000-0000-000089000000}"/>
    <cellStyle name="Comma 10 2 4 2" xfId="226" xr:uid="{00000000-0005-0000-0000-00008A000000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3" xfId="4100" xr:uid="{12CDC34B-A1B7-4E45-942D-436BB6946C49}"/>
    <cellStyle name="Comma 10 2 4 2 2 3" xfId="1853" xr:uid="{00000000-0005-0000-0000-00008E000000}"/>
    <cellStyle name="Comma 10 2 4 2 2 3 2" xfId="4642" xr:uid="{9667043A-4435-4814-B913-8A7E673D9794}"/>
    <cellStyle name="Comma 10 2 4 2 2 4" xfId="3562" xr:uid="{97898488-CD04-4F79-BAF5-B42AE4B58BE9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3" xfId="3833" xr:uid="{8C6A88A9-BF2C-453D-9E5A-AE6467458506}"/>
    <cellStyle name="Comma 10 2 4 2 4" xfId="1586" xr:uid="{00000000-0005-0000-0000-000091000000}"/>
    <cellStyle name="Comma 10 2 4 2 4 2" xfId="4375" xr:uid="{33BDC98B-C9FB-48BD-B599-68DB9AF6AA9F}"/>
    <cellStyle name="Comma 10 2 4 2 5" xfId="2667" xr:uid="{00000000-0005-0000-0000-000092000000}"/>
    <cellStyle name="Comma 10 2 4 2 5 2" xfId="5456" xr:uid="{24164E05-4460-4396-8542-0A66AB190497}"/>
    <cellStyle name="Comma 10 2 4 2 6" xfId="506" xr:uid="{00000000-0005-0000-0000-000093000000}"/>
    <cellStyle name="Comma 10 2 4 2 6 2" xfId="3295" xr:uid="{B7908A89-09C0-4820-9CD4-187BA5CDD538}"/>
    <cellStyle name="Comma 10 2 4 2 7" xfId="3019" xr:uid="{06C2D77E-1697-441D-9737-66878247E781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3" xfId="3974" xr:uid="{A8C51E40-6F14-442D-8BE8-185FFC44371A}"/>
    <cellStyle name="Comma 10 2 4 3 3" xfId="1727" xr:uid="{00000000-0005-0000-0000-000097000000}"/>
    <cellStyle name="Comma 10 2 4 3 3 2" xfId="4516" xr:uid="{9F5773AB-3032-4464-B993-E9FEBE37F5D2}"/>
    <cellStyle name="Comma 10 2 4 3 4" xfId="3436" xr:uid="{5CC057AC-B603-450B-8015-1DD522F4D464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3" xfId="3707" xr:uid="{3BF78649-C3E1-41F9-B5AE-E1F9D5A871DD}"/>
    <cellStyle name="Comma 10 2 4 5" xfId="1460" xr:uid="{00000000-0005-0000-0000-00009A000000}"/>
    <cellStyle name="Comma 10 2 4 5 2" xfId="4249" xr:uid="{6F40609C-1BAB-4EE9-B363-B5139129C540}"/>
    <cellStyle name="Comma 10 2 4 6" xfId="2541" xr:uid="{00000000-0005-0000-0000-00009B000000}"/>
    <cellStyle name="Comma 10 2 4 6 2" xfId="5330" xr:uid="{0BDE27AA-4D30-4BE2-B7BD-F4D9EBEF831A}"/>
    <cellStyle name="Comma 10 2 4 7" xfId="380" xr:uid="{00000000-0005-0000-0000-00009C000000}"/>
    <cellStyle name="Comma 10 2 4 7 2" xfId="3169" xr:uid="{F72885F2-CF03-4529-8BF5-4550355D9102}"/>
    <cellStyle name="Comma 10 2 4 8" xfId="2893" xr:uid="{0194DA79-6AC8-4F73-A5FD-3F92EB8B9DEE}"/>
    <cellStyle name="Comma 10 2 5" xfId="162" xr:uid="{00000000-0005-0000-0000-00009D000000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3" xfId="4036" xr:uid="{635610FE-3E7B-4568-B31F-B1D06A38F8B4}"/>
    <cellStyle name="Comma 10 2 5 2 3" xfId="1789" xr:uid="{00000000-0005-0000-0000-0000A1000000}"/>
    <cellStyle name="Comma 10 2 5 2 3 2" xfId="4578" xr:uid="{E270D02F-513A-46AF-9560-826C5234B5F8}"/>
    <cellStyle name="Comma 10 2 5 2 4" xfId="3498" xr:uid="{A52928B2-5D39-490C-ADB2-5A0BC18907B3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3" xfId="3769" xr:uid="{AA6B0544-1B9F-4F4A-8D4D-D72C812CD5DC}"/>
    <cellStyle name="Comma 10 2 5 4" xfId="1522" xr:uid="{00000000-0005-0000-0000-0000A4000000}"/>
    <cellStyle name="Comma 10 2 5 4 2" xfId="4311" xr:uid="{3E5680E3-C52D-4FDB-9683-1E7C4FD48EE2}"/>
    <cellStyle name="Comma 10 2 5 5" xfId="2603" xr:uid="{00000000-0005-0000-0000-0000A5000000}"/>
    <cellStyle name="Comma 10 2 5 5 2" xfId="5392" xr:uid="{42A46C38-FBC5-446B-BBE2-63433A90600B}"/>
    <cellStyle name="Comma 10 2 5 6" xfId="442" xr:uid="{00000000-0005-0000-0000-0000A6000000}"/>
    <cellStyle name="Comma 10 2 5 6 2" xfId="3231" xr:uid="{E86786FF-B959-47B0-A9BA-5970552DBCF0}"/>
    <cellStyle name="Comma 10 2 5 7" xfId="2955" xr:uid="{38B02A4F-BC18-4868-9F0A-159DA63E7917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3" xfId="3916" xr:uid="{D09797B3-493D-4D0B-8E08-AE77A7E01FFD}"/>
    <cellStyle name="Comma 10 2 6 3" xfId="1669" xr:uid="{00000000-0005-0000-0000-0000AA000000}"/>
    <cellStyle name="Comma 10 2 6 3 2" xfId="4458" xr:uid="{17A81249-D3A1-441C-8F9A-53EF276C509D}"/>
    <cellStyle name="Comma 10 2 6 4" xfId="3378" xr:uid="{E43956D1-1960-4B48-B8FE-8E62652C939B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3" xfId="3649" xr:uid="{1481F114-12B5-4785-B17F-B7200311A451}"/>
    <cellStyle name="Comma 10 2 8" xfId="1402" xr:uid="{00000000-0005-0000-0000-0000AD000000}"/>
    <cellStyle name="Comma 10 2 8 2" xfId="4191" xr:uid="{AC0E76D1-B356-435E-B8FF-FDCCB49B885E}"/>
    <cellStyle name="Comma 10 2 9" xfId="2483" xr:uid="{00000000-0005-0000-0000-0000AE000000}"/>
    <cellStyle name="Comma 10 2 9 2" xfId="5272" xr:uid="{7F8169D3-4633-4D19-9BD2-4B9DAB5098D1}"/>
    <cellStyle name="Comma 10 3" xfId="51" xr:uid="{00000000-0005-0000-0000-0000AF000000}"/>
    <cellStyle name="Comma 10 3 10" xfId="2844" xr:uid="{3E01B550-7256-4E40-954C-8B2116A8D5AA}"/>
    <cellStyle name="Comma 10 3 2" xfId="80" xr:uid="{00000000-0005-0000-0000-0000B0000000}"/>
    <cellStyle name="Comma 10 3 2 2" xfId="142" xr:uid="{00000000-0005-0000-0000-0000B1000000}"/>
    <cellStyle name="Comma 10 3 2 2 2" xfId="268" xr:uid="{00000000-0005-0000-0000-0000B2000000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3" xfId="4142" xr:uid="{8166E948-7B80-4A6A-9FA1-6CCBBBB26F76}"/>
    <cellStyle name="Comma 10 3 2 2 2 2 3" xfId="1895" xr:uid="{00000000-0005-0000-0000-0000B6000000}"/>
    <cellStyle name="Comma 10 3 2 2 2 2 3 2" xfId="4684" xr:uid="{C46E65E4-1821-4D55-9D56-0C37F8DE3B22}"/>
    <cellStyle name="Comma 10 3 2 2 2 2 4" xfId="3604" xr:uid="{DDE93015-AF73-4A2D-93B7-DC0720321406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3" xfId="3875" xr:uid="{C0957443-1C70-4499-A654-6E0CB50A2952}"/>
    <cellStyle name="Comma 10 3 2 2 2 4" xfId="1628" xr:uid="{00000000-0005-0000-0000-0000B9000000}"/>
    <cellStyle name="Comma 10 3 2 2 2 4 2" xfId="4417" xr:uid="{73EDBCAF-5588-44C4-A27A-E369DF0D0B44}"/>
    <cellStyle name="Comma 10 3 2 2 2 5" xfId="2709" xr:uid="{00000000-0005-0000-0000-0000BA000000}"/>
    <cellStyle name="Comma 10 3 2 2 2 5 2" xfId="5498" xr:uid="{B068E259-DD9A-464D-9B82-1D45E0DF17AF}"/>
    <cellStyle name="Comma 10 3 2 2 2 6" xfId="548" xr:uid="{00000000-0005-0000-0000-0000BB000000}"/>
    <cellStyle name="Comma 10 3 2 2 2 6 2" xfId="3337" xr:uid="{1B5686CD-2C46-4CC7-9331-7BCA03119F82}"/>
    <cellStyle name="Comma 10 3 2 2 2 7" xfId="3061" xr:uid="{9FE7BE4D-F65E-4FD8-A50E-CD96DEC0DA34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3" xfId="4016" xr:uid="{E116BED7-8505-44D7-AC5C-A2F96929390C}"/>
    <cellStyle name="Comma 10 3 2 2 3 3" xfId="1769" xr:uid="{00000000-0005-0000-0000-0000BF000000}"/>
    <cellStyle name="Comma 10 3 2 2 3 3 2" xfId="4558" xr:uid="{DCA984EC-EEC2-471E-8127-B36C7B3C83A7}"/>
    <cellStyle name="Comma 10 3 2 2 3 4" xfId="3478" xr:uid="{DD370FEF-D96A-4DF4-9F01-C58E8CE511CD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3" xfId="3749" xr:uid="{804D5916-928E-434D-A19C-C0A66A7BE5B1}"/>
    <cellStyle name="Comma 10 3 2 2 5" xfId="1502" xr:uid="{00000000-0005-0000-0000-0000C2000000}"/>
    <cellStyle name="Comma 10 3 2 2 5 2" xfId="4291" xr:uid="{B33E0DA5-AFD6-4469-83E9-81CEA7724C83}"/>
    <cellStyle name="Comma 10 3 2 2 6" xfId="2583" xr:uid="{00000000-0005-0000-0000-0000C3000000}"/>
    <cellStyle name="Comma 10 3 2 2 6 2" xfId="5372" xr:uid="{BD4DEE1E-D01F-4D71-B1C0-A65A10CAA7A6}"/>
    <cellStyle name="Comma 10 3 2 2 7" xfId="422" xr:uid="{00000000-0005-0000-0000-0000C4000000}"/>
    <cellStyle name="Comma 10 3 2 2 7 2" xfId="3211" xr:uid="{CF597CA8-DBA3-4E16-B22D-8E134257E2CF}"/>
    <cellStyle name="Comma 10 3 2 2 8" xfId="2935" xr:uid="{E669AF30-7614-42AC-A3DD-4B0CCD476C20}"/>
    <cellStyle name="Comma 10 3 2 3" xfId="204" xr:uid="{00000000-0005-0000-0000-0000C5000000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3" xfId="4078" xr:uid="{DA532723-BC70-48B5-B17C-90DB23F0A699}"/>
    <cellStyle name="Comma 10 3 2 3 2 3" xfId="1831" xr:uid="{00000000-0005-0000-0000-0000C9000000}"/>
    <cellStyle name="Comma 10 3 2 3 2 3 2" xfId="4620" xr:uid="{94A3DB9C-2276-401B-A55C-6A17873FE7E6}"/>
    <cellStyle name="Comma 10 3 2 3 2 4" xfId="3540" xr:uid="{21FD1247-11C2-40B7-A89D-AE7FF7B94889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3" xfId="3811" xr:uid="{DF9F72DC-7862-4853-BED6-28D295BF92EF}"/>
    <cellStyle name="Comma 10 3 2 3 4" xfId="1564" xr:uid="{00000000-0005-0000-0000-0000CC000000}"/>
    <cellStyle name="Comma 10 3 2 3 4 2" xfId="4353" xr:uid="{F3647125-B167-4325-ADED-1921D498800B}"/>
    <cellStyle name="Comma 10 3 2 3 5" xfId="2645" xr:uid="{00000000-0005-0000-0000-0000CD000000}"/>
    <cellStyle name="Comma 10 3 2 3 5 2" xfId="5434" xr:uid="{8C0BAF50-B11E-4290-8755-D0C1A336F386}"/>
    <cellStyle name="Comma 10 3 2 3 6" xfId="484" xr:uid="{00000000-0005-0000-0000-0000CE000000}"/>
    <cellStyle name="Comma 10 3 2 3 6 2" xfId="3273" xr:uid="{E48F9DC9-3029-4A73-8A6D-BB672F11B521}"/>
    <cellStyle name="Comma 10 3 2 3 7" xfId="2997" xr:uid="{65BF21B9-0E4C-451C-8C6F-127927624E3C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3" xfId="3954" xr:uid="{60A0F5DB-CB78-4036-81D0-D23C9D76EFFD}"/>
    <cellStyle name="Comma 10 3 2 4 3" xfId="1707" xr:uid="{00000000-0005-0000-0000-0000D2000000}"/>
    <cellStyle name="Comma 10 3 2 4 3 2" xfId="4496" xr:uid="{8A88A274-31EF-4AE6-B146-A7F76DEBD0FA}"/>
    <cellStyle name="Comma 10 3 2 4 4" xfId="3416" xr:uid="{D5372A76-2B77-46A1-BBEA-1D3B09B8957F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3" xfId="3687" xr:uid="{72337189-5082-43CE-A1D2-568C646C3F55}"/>
    <cellStyle name="Comma 10 3 2 6" xfId="1440" xr:uid="{00000000-0005-0000-0000-0000D5000000}"/>
    <cellStyle name="Comma 10 3 2 6 2" xfId="4229" xr:uid="{043AE716-69B9-4750-9A4B-4CABBC7B4E24}"/>
    <cellStyle name="Comma 10 3 2 7" xfId="2521" xr:uid="{00000000-0005-0000-0000-0000D6000000}"/>
    <cellStyle name="Comma 10 3 2 7 2" xfId="5310" xr:uid="{52646F0D-CA11-4AA5-A29F-E583F71AAC56}"/>
    <cellStyle name="Comma 10 3 2 8" xfId="360" xr:uid="{00000000-0005-0000-0000-0000D7000000}"/>
    <cellStyle name="Comma 10 3 2 8 2" xfId="3149" xr:uid="{8404CD25-1707-48C3-BFD7-45679C568FE8}"/>
    <cellStyle name="Comma 10 3 2 9" xfId="2873" xr:uid="{16568E5D-02A2-4D86-AE6C-18F2EBDB6692}"/>
    <cellStyle name="Comma 10 3 3" xfId="110" xr:uid="{00000000-0005-0000-0000-0000D8000000}"/>
    <cellStyle name="Comma 10 3 3 2" xfId="236" xr:uid="{00000000-0005-0000-0000-0000D9000000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3" xfId="4110" xr:uid="{EBDA9BCD-F8BC-49DC-B4F4-02ABCBA9BA36}"/>
    <cellStyle name="Comma 10 3 3 2 2 3" xfId="1863" xr:uid="{00000000-0005-0000-0000-0000DD000000}"/>
    <cellStyle name="Comma 10 3 3 2 2 3 2" xfId="4652" xr:uid="{E17AFB9F-EB07-40F2-915C-8F028D0410A1}"/>
    <cellStyle name="Comma 10 3 3 2 2 4" xfId="3572" xr:uid="{8616E75D-4F31-477A-B763-F0B2F4D47CB4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3" xfId="3843" xr:uid="{0256FF1E-2233-4D42-AF7A-C282B1105D42}"/>
    <cellStyle name="Comma 10 3 3 2 4" xfId="1596" xr:uid="{00000000-0005-0000-0000-0000E0000000}"/>
    <cellStyle name="Comma 10 3 3 2 4 2" xfId="4385" xr:uid="{3CF69AB8-C847-4B9E-BEE5-75198986C916}"/>
    <cellStyle name="Comma 10 3 3 2 5" xfId="2677" xr:uid="{00000000-0005-0000-0000-0000E1000000}"/>
    <cellStyle name="Comma 10 3 3 2 5 2" xfId="5466" xr:uid="{A4E1A3D1-B974-4119-82AB-DC262D50810A}"/>
    <cellStyle name="Comma 10 3 3 2 6" xfId="516" xr:uid="{00000000-0005-0000-0000-0000E2000000}"/>
    <cellStyle name="Comma 10 3 3 2 6 2" xfId="3305" xr:uid="{FB190A7C-ABC1-42A5-AA2E-7A36ACBBD52D}"/>
    <cellStyle name="Comma 10 3 3 2 7" xfId="3029" xr:uid="{7394ED05-23C2-429F-B088-CF937B27D512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3" xfId="3984" xr:uid="{2D6554D9-7022-49AD-902F-42FC832BA1A8}"/>
    <cellStyle name="Comma 10 3 3 3 3" xfId="1737" xr:uid="{00000000-0005-0000-0000-0000E6000000}"/>
    <cellStyle name="Comma 10 3 3 3 3 2" xfId="4526" xr:uid="{F27F42A2-AE90-450E-819A-B7D2FB39CEB8}"/>
    <cellStyle name="Comma 10 3 3 3 4" xfId="3446" xr:uid="{E89949A1-82FD-48EC-890A-AEAE11CAF3C3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3" xfId="3717" xr:uid="{4EA33E8B-B12E-435F-B262-E59749F2D876}"/>
    <cellStyle name="Comma 10 3 3 5" xfId="1470" xr:uid="{00000000-0005-0000-0000-0000E9000000}"/>
    <cellStyle name="Comma 10 3 3 5 2" xfId="4259" xr:uid="{AB1FFDB8-89E4-44BC-9281-1359CA209DE6}"/>
    <cellStyle name="Comma 10 3 3 6" xfId="2551" xr:uid="{00000000-0005-0000-0000-0000EA000000}"/>
    <cellStyle name="Comma 10 3 3 6 2" xfId="5340" xr:uid="{D2F2984D-0F7C-43D4-8341-70979027BBAF}"/>
    <cellStyle name="Comma 10 3 3 7" xfId="390" xr:uid="{00000000-0005-0000-0000-0000EB000000}"/>
    <cellStyle name="Comma 10 3 3 7 2" xfId="3179" xr:uid="{8D2A0FED-D78D-4C81-A09C-F455C47F2877}"/>
    <cellStyle name="Comma 10 3 3 8" xfId="2903" xr:uid="{8C22122C-55AB-404B-B729-6560E5980287}"/>
    <cellStyle name="Comma 10 3 4" xfId="172" xr:uid="{00000000-0005-0000-0000-0000EC000000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3" xfId="4046" xr:uid="{D7C2030F-ADBA-4D4E-BE81-562BFC880802}"/>
    <cellStyle name="Comma 10 3 4 2 3" xfId="1799" xr:uid="{00000000-0005-0000-0000-0000F0000000}"/>
    <cellStyle name="Comma 10 3 4 2 3 2" xfId="4588" xr:uid="{E0A8C34E-A4A8-4424-9A2B-740A990C253E}"/>
    <cellStyle name="Comma 10 3 4 2 4" xfId="3508" xr:uid="{BDB1FDDA-E918-45AD-9D49-16D121112B85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3" xfId="3779" xr:uid="{3189F03C-0490-4391-8B6D-15F97E1FFBFB}"/>
    <cellStyle name="Comma 10 3 4 4" xfId="1532" xr:uid="{00000000-0005-0000-0000-0000F3000000}"/>
    <cellStyle name="Comma 10 3 4 4 2" xfId="4321" xr:uid="{24F600C1-3FC5-4524-B6C1-37A7AE6A3D7D}"/>
    <cellStyle name="Comma 10 3 4 5" xfId="2613" xr:uid="{00000000-0005-0000-0000-0000F4000000}"/>
    <cellStyle name="Comma 10 3 4 5 2" xfId="5402" xr:uid="{AEFADBB0-EDEC-4253-9044-61AAFAD843CB}"/>
    <cellStyle name="Comma 10 3 4 6" xfId="452" xr:uid="{00000000-0005-0000-0000-0000F5000000}"/>
    <cellStyle name="Comma 10 3 4 6 2" xfId="3241" xr:uid="{E385156B-A68F-412B-B50B-759173BC559C}"/>
    <cellStyle name="Comma 10 3 4 7" xfId="2965" xr:uid="{EF856EE0-A8E5-4F2C-B2C3-D4F0792693E2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3" xfId="3925" xr:uid="{5843AF3D-FB04-4BD0-AD9A-08867C8F2038}"/>
    <cellStyle name="Comma 10 3 5 3" xfId="1678" xr:uid="{00000000-0005-0000-0000-0000F9000000}"/>
    <cellStyle name="Comma 10 3 5 3 2" xfId="4467" xr:uid="{D8222670-EC96-4D7D-B2E6-43A3D48E470B}"/>
    <cellStyle name="Comma 10 3 5 4" xfId="3387" xr:uid="{9E04D35D-BFCB-4151-96C1-B619061D9F6F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3" xfId="3658" xr:uid="{E75CDC90-1668-411C-A94E-9377F01D3D64}"/>
    <cellStyle name="Comma 10 3 7" xfId="1411" xr:uid="{00000000-0005-0000-0000-0000FC000000}"/>
    <cellStyle name="Comma 10 3 7 2" xfId="4200" xr:uid="{C15809E7-0EAD-4FCD-AB98-089123F7C800}"/>
    <cellStyle name="Comma 10 3 8" xfId="2492" xr:uid="{00000000-0005-0000-0000-0000FD000000}"/>
    <cellStyle name="Comma 10 3 8 2" xfId="5281" xr:uid="{E151B406-1A08-409D-A663-5E72F333D129}"/>
    <cellStyle name="Comma 10 3 9" xfId="331" xr:uid="{00000000-0005-0000-0000-0000FE000000}"/>
    <cellStyle name="Comma 10 3 9 2" xfId="3120" xr:uid="{76A45B11-361A-42F2-9B26-BAA7331B0ED8}"/>
    <cellStyle name="Comma 10 4" xfId="65" xr:uid="{00000000-0005-0000-0000-0000FF000000}"/>
    <cellStyle name="Comma 10 4 2" xfId="127" xr:uid="{00000000-0005-0000-0000-000000010000}"/>
    <cellStyle name="Comma 10 4 2 2" xfId="253" xr:uid="{00000000-0005-0000-0000-000001010000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3" xfId="4127" xr:uid="{FB56FE6E-2D06-4EE7-B62F-9406E14428FB}"/>
    <cellStyle name="Comma 10 4 2 2 2 3" xfId="1880" xr:uid="{00000000-0005-0000-0000-000005010000}"/>
    <cellStyle name="Comma 10 4 2 2 2 3 2" xfId="4669" xr:uid="{7CD04534-6DEB-4FAC-8644-A8A2A700D03F}"/>
    <cellStyle name="Comma 10 4 2 2 2 4" xfId="3589" xr:uid="{AEC3414C-38CD-4999-9590-7DE0AC629624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3" xfId="3860" xr:uid="{252D94A4-D641-45F6-953C-BA44A33360ED}"/>
    <cellStyle name="Comma 10 4 2 2 4" xfId="1613" xr:uid="{00000000-0005-0000-0000-000008010000}"/>
    <cellStyle name="Comma 10 4 2 2 4 2" xfId="4402" xr:uid="{E62630BF-5393-43B5-8860-C830543854D7}"/>
    <cellStyle name="Comma 10 4 2 2 5" xfId="2694" xr:uid="{00000000-0005-0000-0000-000009010000}"/>
    <cellStyle name="Comma 10 4 2 2 5 2" xfId="5483" xr:uid="{B6A1D12E-0E07-4FA3-BD8E-4FF70C4636B5}"/>
    <cellStyle name="Comma 10 4 2 2 6" xfId="533" xr:uid="{00000000-0005-0000-0000-00000A010000}"/>
    <cellStyle name="Comma 10 4 2 2 6 2" xfId="3322" xr:uid="{4812D735-FD32-4435-A16D-7736BE79D6B6}"/>
    <cellStyle name="Comma 10 4 2 2 7" xfId="3046" xr:uid="{BDBA4D61-E770-4A35-A19C-56150254FF8F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3" xfId="4001" xr:uid="{E4A710AF-CBA9-45F2-AB0E-34E817CF285C}"/>
    <cellStyle name="Comma 10 4 2 3 3" xfId="1754" xr:uid="{00000000-0005-0000-0000-00000E010000}"/>
    <cellStyle name="Comma 10 4 2 3 3 2" xfId="4543" xr:uid="{7854EF38-111A-43A9-B304-EEA2B6B8D3CB}"/>
    <cellStyle name="Comma 10 4 2 3 4" xfId="3463" xr:uid="{47FAA75B-C775-45A4-8F0E-150F57E0EC87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3" xfId="3734" xr:uid="{30847721-C954-4F27-B21A-C7A8B68457FF}"/>
    <cellStyle name="Comma 10 4 2 5" xfId="1487" xr:uid="{00000000-0005-0000-0000-000011010000}"/>
    <cellStyle name="Comma 10 4 2 5 2" xfId="4276" xr:uid="{B1BAACEE-36E0-4FC0-A0EC-E2EC616ABB12}"/>
    <cellStyle name="Comma 10 4 2 6" xfId="2568" xr:uid="{00000000-0005-0000-0000-000012010000}"/>
    <cellStyle name="Comma 10 4 2 6 2" xfId="5357" xr:uid="{E7B25088-4205-4465-9A7C-EF5F31E77A94}"/>
    <cellStyle name="Comma 10 4 2 7" xfId="407" xr:uid="{00000000-0005-0000-0000-000013010000}"/>
    <cellStyle name="Comma 10 4 2 7 2" xfId="3196" xr:uid="{E624F8B1-3654-48AD-ABCE-F1704C49646D}"/>
    <cellStyle name="Comma 10 4 2 8" xfId="2920" xr:uid="{EC2FB142-9393-4057-BDD4-04F5732B17EC}"/>
    <cellStyle name="Comma 10 4 3" xfId="189" xr:uid="{00000000-0005-0000-0000-000014010000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3" xfId="4063" xr:uid="{642EBE95-DA9D-4BD3-9355-B8D06235C5F6}"/>
    <cellStyle name="Comma 10 4 3 2 3" xfId="1816" xr:uid="{00000000-0005-0000-0000-000018010000}"/>
    <cellStyle name="Comma 10 4 3 2 3 2" xfId="4605" xr:uid="{B237E702-C87B-47E2-931B-5D639833AF4A}"/>
    <cellStyle name="Comma 10 4 3 2 4" xfId="3525" xr:uid="{F0FBF02B-0377-4782-80F4-4CB9A0578C72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3" xfId="3796" xr:uid="{E22A4C57-89E1-44B4-AC3C-5F59994AF25E}"/>
    <cellStyle name="Comma 10 4 3 4" xfId="1549" xr:uid="{00000000-0005-0000-0000-00001B010000}"/>
    <cellStyle name="Comma 10 4 3 4 2" xfId="4338" xr:uid="{565B230E-110F-4AFE-946C-3D70F7E321B2}"/>
    <cellStyle name="Comma 10 4 3 5" xfId="2630" xr:uid="{00000000-0005-0000-0000-00001C010000}"/>
    <cellStyle name="Comma 10 4 3 5 2" xfId="5419" xr:uid="{7EE69311-E38B-4DC5-9A36-B2EAC0657C89}"/>
    <cellStyle name="Comma 10 4 3 6" xfId="469" xr:uid="{00000000-0005-0000-0000-00001D010000}"/>
    <cellStyle name="Comma 10 4 3 6 2" xfId="3258" xr:uid="{63CCD22C-58BD-48B5-937D-112A75AB0E58}"/>
    <cellStyle name="Comma 10 4 3 7" xfId="2982" xr:uid="{8891608C-BEB3-4353-9BD1-398318C6FDBE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3" xfId="3939" xr:uid="{8E7E7E1A-9EE5-4E3B-B94B-E7AD7FD04067}"/>
    <cellStyle name="Comma 10 4 4 3" xfId="1692" xr:uid="{00000000-0005-0000-0000-000021010000}"/>
    <cellStyle name="Comma 10 4 4 3 2" xfId="4481" xr:uid="{0BEF575A-3230-4B10-B8C5-0AAD2420CFA9}"/>
    <cellStyle name="Comma 10 4 4 4" xfId="3401" xr:uid="{8B97EA5A-9058-4669-994C-0922C0D9A016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3" xfId="3672" xr:uid="{BA177BA2-1153-4045-928B-0CEB37FB1229}"/>
    <cellStyle name="Comma 10 4 6" xfId="1425" xr:uid="{00000000-0005-0000-0000-000024010000}"/>
    <cellStyle name="Comma 10 4 6 2" xfId="4214" xr:uid="{3482310D-9813-484B-99AF-68511B583E74}"/>
    <cellStyle name="Comma 10 4 7" xfId="2506" xr:uid="{00000000-0005-0000-0000-000025010000}"/>
    <cellStyle name="Comma 10 4 7 2" xfId="5295" xr:uid="{DFAF52D8-E985-41A5-8953-39BF648948AF}"/>
    <cellStyle name="Comma 10 4 8" xfId="345" xr:uid="{00000000-0005-0000-0000-000026010000}"/>
    <cellStyle name="Comma 10 4 8 2" xfId="3134" xr:uid="{60E7681B-31D0-4494-B680-61B458EB6D38}"/>
    <cellStyle name="Comma 10 4 9" xfId="2858" xr:uid="{CF9F83B2-ED64-496A-90CB-DBE438631E30}"/>
    <cellStyle name="Comma 10 5" xfId="95" xr:uid="{00000000-0005-0000-0000-000027010000}"/>
    <cellStyle name="Comma 10 5 2" xfId="221" xr:uid="{00000000-0005-0000-0000-000028010000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3" xfId="4095" xr:uid="{007B808B-C073-4BDE-AD56-B99A5627D53D}"/>
    <cellStyle name="Comma 10 5 2 2 3" xfId="1848" xr:uid="{00000000-0005-0000-0000-00002C010000}"/>
    <cellStyle name="Comma 10 5 2 2 3 2" xfId="4637" xr:uid="{1FBB2630-06A0-4BE7-B31E-8192AA82F1EE}"/>
    <cellStyle name="Comma 10 5 2 2 4" xfId="3557" xr:uid="{232D70C0-24FD-4984-8F39-E97969216514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3" xfId="3828" xr:uid="{24B3D4CA-1BEB-4422-A901-6C37544D6F29}"/>
    <cellStyle name="Comma 10 5 2 4" xfId="1581" xr:uid="{00000000-0005-0000-0000-00002F010000}"/>
    <cellStyle name="Comma 10 5 2 4 2" xfId="4370" xr:uid="{DA99529F-64D4-4DD2-AEEE-ABBD8308D216}"/>
    <cellStyle name="Comma 10 5 2 5" xfId="2662" xr:uid="{00000000-0005-0000-0000-000030010000}"/>
    <cellStyle name="Comma 10 5 2 5 2" xfId="5451" xr:uid="{E34D8B98-F57B-491B-9F6C-B3C4D46C2802}"/>
    <cellStyle name="Comma 10 5 2 6" xfId="501" xr:uid="{00000000-0005-0000-0000-000031010000}"/>
    <cellStyle name="Comma 10 5 2 6 2" xfId="3290" xr:uid="{094DA248-CED5-45B7-A5BF-E9EA37003142}"/>
    <cellStyle name="Comma 10 5 2 7" xfId="3014" xr:uid="{56FE449C-D0A4-49CD-82AB-535001067352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3" xfId="3969" xr:uid="{D5007ABF-44A8-4624-8A4F-91C641179513}"/>
    <cellStyle name="Comma 10 5 3 3" xfId="1722" xr:uid="{00000000-0005-0000-0000-000035010000}"/>
    <cellStyle name="Comma 10 5 3 3 2" xfId="4511" xr:uid="{0BA6FDEC-3EE0-48A6-9938-8407E815C5E3}"/>
    <cellStyle name="Comma 10 5 3 4" xfId="3431" xr:uid="{A33C0A6B-74E0-4B0A-A35F-8D7652F751F3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3" xfId="3702" xr:uid="{2D3EE051-74F4-4E73-B3CF-21EC3334C085}"/>
    <cellStyle name="Comma 10 5 5" xfId="1455" xr:uid="{00000000-0005-0000-0000-000038010000}"/>
    <cellStyle name="Comma 10 5 5 2" xfId="4244" xr:uid="{2F81AF36-7E55-4AA4-88D5-4AD12AA10D6E}"/>
    <cellStyle name="Comma 10 5 6" xfId="2536" xr:uid="{00000000-0005-0000-0000-000039010000}"/>
    <cellStyle name="Comma 10 5 6 2" xfId="5325" xr:uid="{1BC29A53-D473-4FB9-90F7-51E62832663C}"/>
    <cellStyle name="Comma 10 5 7" xfId="375" xr:uid="{00000000-0005-0000-0000-00003A010000}"/>
    <cellStyle name="Comma 10 5 7 2" xfId="3164" xr:uid="{DF8536E7-8276-4061-9387-59AF202D12A0}"/>
    <cellStyle name="Comma 10 5 8" xfId="2888" xr:uid="{7E9BF0BD-4490-4EEB-9D19-9906C61B4FD6}"/>
    <cellStyle name="Comma 10 6" xfId="157" xr:uid="{00000000-0005-0000-0000-00003B010000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3" xfId="4031" xr:uid="{D9EDA8C4-E354-49FB-90F0-AC85F55372D5}"/>
    <cellStyle name="Comma 10 6 2 3" xfId="1784" xr:uid="{00000000-0005-0000-0000-00003F010000}"/>
    <cellStyle name="Comma 10 6 2 3 2" xfId="4573" xr:uid="{136F4FDC-6717-42C8-A7E9-D0E3B04BA646}"/>
    <cellStyle name="Comma 10 6 2 4" xfId="3493" xr:uid="{E8A0EB9A-8F40-4291-A574-487DC83B64B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3" xfId="3764" xr:uid="{80E8162F-D8E8-46F7-ACCB-0D007A8FE0E7}"/>
    <cellStyle name="Comma 10 6 4" xfId="1517" xr:uid="{00000000-0005-0000-0000-000042010000}"/>
    <cellStyle name="Comma 10 6 4 2" xfId="4306" xr:uid="{2AD10210-85EB-458F-B2FC-F1D242435393}"/>
    <cellStyle name="Comma 10 6 5" xfId="2598" xr:uid="{00000000-0005-0000-0000-000043010000}"/>
    <cellStyle name="Comma 10 6 5 2" xfId="5387" xr:uid="{121B6067-7FEA-4B18-93F4-F12B1CE34B62}"/>
    <cellStyle name="Comma 10 6 6" xfId="437" xr:uid="{00000000-0005-0000-0000-000044010000}"/>
    <cellStyle name="Comma 10 6 6 2" xfId="3226" xr:uid="{2FF7DBFD-95A1-4C99-982D-112BFC2C501A}"/>
    <cellStyle name="Comma 10 6 7" xfId="2950" xr:uid="{05B4EF92-E581-42ED-8F53-4A4B770B3E38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3" xfId="3912" xr:uid="{A9D2FE2C-5F33-40D0-B34B-D74454CE94AF}"/>
    <cellStyle name="Comma 10 7 3" xfId="1665" xr:uid="{00000000-0005-0000-0000-000048010000}"/>
    <cellStyle name="Comma 10 7 3 2" xfId="4454" xr:uid="{D3EB9438-00A4-4094-848D-210732D49EFF}"/>
    <cellStyle name="Comma 10 7 4" xfId="3374" xr:uid="{FBDF7756-C070-4916-AB8A-D72F2FF5E048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3" xfId="3645" xr:uid="{2F6B056F-22E0-4C86-A99B-B869ED8C7D32}"/>
    <cellStyle name="Comma 10 9" xfId="1398" xr:uid="{00000000-0005-0000-0000-00004B010000}"/>
    <cellStyle name="Comma 10 9 2" xfId="4187" xr:uid="{D59C276D-48E4-4A61-A2AF-2B41B137EA53}"/>
    <cellStyle name="Comma 100" xfId="2810" xr:uid="{0A5202D1-8986-448E-AD73-5EFD4491E5FF}"/>
    <cellStyle name="Comma 100 2" xfId="5599" xr:uid="{713E941C-0BAF-4B08-ACCC-1B06649BD37F}"/>
    <cellStyle name="Comma 101" xfId="2811" xr:uid="{5F3DB833-D6E9-4649-9C97-2EB3C82379C1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1" xfId="2814" xr:uid="{90E26F9B-5C0C-4C3F-B93C-0D06A7F58292}"/>
    <cellStyle name="Comma 11 2" xfId="53" xr:uid="{00000000-0005-0000-0000-00004E010000}"/>
    <cellStyle name="Comma 11 2 10" xfId="2846" xr:uid="{8453527B-51B9-4976-9658-FD129E1D6169}"/>
    <cellStyle name="Comma 11 2 2" xfId="82" xr:uid="{00000000-0005-0000-0000-00004F010000}"/>
    <cellStyle name="Comma 11 2 2 2" xfId="144" xr:uid="{00000000-0005-0000-0000-000050010000}"/>
    <cellStyle name="Comma 11 2 2 2 2" xfId="270" xr:uid="{00000000-0005-0000-0000-000051010000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3" xfId="4144" xr:uid="{7FA53295-21FF-4BCA-AC77-6F823F338E77}"/>
    <cellStyle name="Comma 11 2 2 2 2 2 3" xfId="1897" xr:uid="{00000000-0005-0000-0000-000055010000}"/>
    <cellStyle name="Comma 11 2 2 2 2 2 3 2" xfId="4686" xr:uid="{E6E30526-A95F-411F-A416-7FF35F7E156A}"/>
    <cellStyle name="Comma 11 2 2 2 2 2 4" xfId="3606" xr:uid="{5469CCC6-0F53-41F4-8744-5F94A77C644D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3" xfId="3877" xr:uid="{47460D9D-89B5-4ED7-AC75-2FDDA2958A5E}"/>
    <cellStyle name="Comma 11 2 2 2 2 4" xfId="1630" xr:uid="{00000000-0005-0000-0000-000058010000}"/>
    <cellStyle name="Comma 11 2 2 2 2 4 2" xfId="4419" xr:uid="{C6AC5C20-F846-4B75-ADAA-14A3B6CE2A0E}"/>
    <cellStyle name="Comma 11 2 2 2 2 5" xfId="2711" xr:uid="{00000000-0005-0000-0000-000059010000}"/>
    <cellStyle name="Comma 11 2 2 2 2 5 2" xfId="5500" xr:uid="{C0F27E28-C7CC-48ED-95D1-300185ECB4BA}"/>
    <cellStyle name="Comma 11 2 2 2 2 6" xfId="550" xr:uid="{00000000-0005-0000-0000-00005A010000}"/>
    <cellStyle name="Comma 11 2 2 2 2 6 2" xfId="3339" xr:uid="{7326B407-2259-4CA4-AECE-12043BE62C1E}"/>
    <cellStyle name="Comma 11 2 2 2 2 7" xfId="3063" xr:uid="{CCA04FF6-B932-4CCB-AF63-D7FBCEC71319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3" xfId="4018" xr:uid="{FE70F334-13CE-43C1-A3F1-81D4C84EFFE7}"/>
    <cellStyle name="Comma 11 2 2 2 3 3" xfId="1771" xr:uid="{00000000-0005-0000-0000-00005E010000}"/>
    <cellStyle name="Comma 11 2 2 2 3 3 2" xfId="4560" xr:uid="{41232C0A-F421-4231-9FFA-37ED3358470E}"/>
    <cellStyle name="Comma 11 2 2 2 3 4" xfId="3480" xr:uid="{0DAE0004-B400-4F6E-B89B-0AADAB389859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3" xfId="3751" xr:uid="{520142D3-C170-4BA3-92C7-2699E5B9ED2F}"/>
    <cellStyle name="Comma 11 2 2 2 5" xfId="1504" xr:uid="{00000000-0005-0000-0000-000061010000}"/>
    <cellStyle name="Comma 11 2 2 2 5 2" xfId="4293" xr:uid="{3C0D3EE0-79FB-4C59-AF42-DA4616B12B46}"/>
    <cellStyle name="Comma 11 2 2 2 6" xfId="2585" xr:uid="{00000000-0005-0000-0000-000062010000}"/>
    <cellStyle name="Comma 11 2 2 2 6 2" xfId="5374" xr:uid="{F103E0C8-CB14-4D30-A9C0-05BEC72F81A2}"/>
    <cellStyle name="Comma 11 2 2 2 7" xfId="424" xr:uid="{00000000-0005-0000-0000-000063010000}"/>
    <cellStyle name="Comma 11 2 2 2 7 2" xfId="3213" xr:uid="{F3E26BBE-CC80-4369-BF6D-6C219905526E}"/>
    <cellStyle name="Comma 11 2 2 2 8" xfId="2937" xr:uid="{D896D6E5-219D-4FCA-9DD6-57394B8B11F6}"/>
    <cellStyle name="Comma 11 2 2 3" xfId="206" xr:uid="{00000000-0005-0000-0000-000064010000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3" xfId="4080" xr:uid="{E3ED1DF2-7788-4790-847A-EAD2C412E5F7}"/>
    <cellStyle name="Comma 11 2 2 3 2 3" xfId="1833" xr:uid="{00000000-0005-0000-0000-000068010000}"/>
    <cellStyle name="Comma 11 2 2 3 2 3 2" xfId="4622" xr:uid="{B80C4795-16EB-4258-890B-FE87D799736A}"/>
    <cellStyle name="Comma 11 2 2 3 2 4" xfId="3542" xr:uid="{BF21845F-C744-44E2-802C-DCFDC5C4B09E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3" xfId="3813" xr:uid="{8D0F453B-15C3-4074-BD85-1EF402866E45}"/>
    <cellStyle name="Comma 11 2 2 3 4" xfId="1566" xr:uid="{00000000-0005-0000-0000-00006B010000}"/>
    <cellStyle name="Comma 11 2 2 3 4 2" xfId="4355" xr:uid="{E5D267EB-9EEE-4F63-882A-12C5466381F9}"/>
    <cellStyle name="Comma 11 2 2 3 5" xfId="2647" xr:uid="{00000000-0005-0000-0000-00006C010000}"/>
    <cellStyle name="Comma 11 2 2 3 5 2" xfId="5436" xr:uid="{2CBB7208-9BE4-4B1C-9408-4760E61B3ABD}"/>
    <cellStyle name="Comma 11 2 2 3 6" xfId="486" xr:uid="{00000000-0005-0000-0000-00006D010000}"/>
    <cellStyle name="Comma 11 2 2 3 6 2" xfId="3275" xr:uid="{490FB0FD-2AAB-4281-AAD9-FE5BCF7780CE}"/>
    <cellStyle name="Comma 11 2 2 3 7" xfId="2999" xr:uid="{D0C8B346-CE43-44BE-9CE4-B440BDDA0573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3" xfId="3956" xr:uid="{4DE01DB1-9484-42E2-BCF3-E40414814272}"/>
    <cellStyle name="Comma 11 2 2 4 3" xfId="1709" xr:uid="{00000000-0005-0000-0000-000071010000}"/>
    <cellStyle name="Comma 11 2 2 4 3 2" xfId="4498" xr:uid="{BE2F25C4-E01F-4C41-B8AF-86E37C1BD7AF}"/>
    <cellStyle name="Comma 11 2 2 4 4" xfId="3418" xr:uid="{0E1E4832-6E13-4694-BF14-2C6568703B77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3" xfId="3689" xr:uid="{B3EACD37-DF35-4410-8ED4-822176F04EBE}"/>
    <cellStyle name="Comma 11 2 2 6" xfId="1442" xr:uid="{00000000-0005-0000-0000-000074010000}"/>
    <cellStyle name="Comma 11 2 2 6 2" xfId="4231" xr:uid="{E50B53DF-15CB-4791-ABF6-0D08D2506D55}"/>
    <cellStyle name="Comma 11 2 2 7" xfId="2523" xr:uid="{00000000-0005-0000-0000-000075010000}"/>
    <cellStyle name="Comma 11 2 2 7 2" xfId="5312" xr:uid="{D2466AF0-DABE-4C0D-B29A-397C0C68F00A}"/>
    <cellStyle name="Comma 11 2 2 8" xfId="362" xr:uid="{00000000-0005-0000-0000-000076010000}"/>
    <cellStyle name="Comma 11 2 2 8 2" xfId="3151" xr:uid="{1796D2A7-3E15-4612-AF79-525597D1F38A}"/>
    <cellStyle name="Comma 11 2 2 9" xfId="2875" xr:uid="{3C90F763-268D-4DFB-9672-A31D5342E7EF}"/>
    <cellStyle name="Comma 11 2 3" xfId="112" xr:uid="{00000000-0005-0000-0000-000077010000}"/>
    <cellStyle name="Comma 11 2 3 2" xfId="238" xr:uid="{00000000-0005-0000-0000-000078010000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3" xfId="4112" xr:uid="{1071583C-32E6-4D4D-B382-CCC09E27AEE1}"/>
    <cellStyle name="Comma 11 2 3 2 2 3" xfId="1865" xr:uid="{00000000-0005-0000-0000-00007C010000}"/>
    <cellStyle name="Comma 11 2 3 2 2 3 2" xfId="4654" xr:uid="{4ACD3EB9-8761-4AE7-8F03-0FC8C9D5A639}"/>
    <cellStyle name="Comma 11 2 3 2 2 4" xfId="3574" xr:uid="{1023555D-9281-47AB-A060-B8C4813F6B4E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3" xfId="3845" xr:uid="{2E84CBD1-CE05-4A4A-A980-ED2ED0EAC3E2}"/>
    <cellStyle name="Comma 11 2 3 2 4" xfId="1598" xr:uid="{00000000-0005-0000-0000-00007F010000}"/>
    <cellStyle name="Comma 11 2 3 2 4 2" xfId="4387" xr:uid="{3FAD2E61-DE60-467F-AD11-18051EB1C0AF}"/>
    <cellStyle name="Comma 11 2 3 2 5" xfId="2679" xr:uid="{00000000-0005-0000-0000-000080010000}"/>
    <cellStyle name="Comma 11 2 3 2 5 2" xfId="5468" xr:uid="{61A8D3D6-783C-4CB3-A789-7259323D42CF}"/>
    <cellStyle name="Comma 11 2 3 2 6" xfId="518" xr:uid="{00000000-0005-0000-0000-000081010000}"/>
    <cellStyle name="Comma 11 2 3 2 6 2" xfId="3307" xr:uid="{892EBB21-5E4A-4DAC-AAC5-533B4F38066F}"/>
    <cellStyle name="Comma 11 2 3 2 7" xfId="3031" xr:uid="{58E29314-C3C9-4978-9546-71C95518427E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3" xfId="3986" xr:uid="{8E54F1E3-0D7B-4330-B40C-2E3207C9D4BD}"/>
    <cellStyle name="Comma 11 2 3 3 3" xfId="1739" xr:uid="{00000000-0005-0000-0000-000085010000}"/>
    <cellStyle name="Comma 11 2 3 3 3 2" xfId="4528" xr:uid="{6F0CBE41-545B-4940-A7B3-25EF772CEABD}"/>
    <cellStyle name="Comma 11 2 3 3 4" xfId="3448" xr:uid="{E5F3AA30-F921-4F0D-B5B7-800FAF9B56A2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3" xfId="3719" xr:uid="{8CE3876C-167E-49B9-85C2-D99AED7C0042}"/>
    <cellStyle name="Comma 11 2 3 5" xfId="1472" xr:uid="{00000000-0005-0000-0000-000088010000}"/>
    <cellStyle name="Comma 11 2 3 5 2" xfId="4261" xr:uid="{29BD8285-DC13-4D23-8F91-E7613D9A5AE6}"/>
    <cellStyle name="Comma 11 2 3 6" xfId="2553" xr:uid="{00000000-0005-0000-0000-000089010000}"/>
    <cellStyle name="Comma 11 2 3 6 2" xfId="5342" xr:uid="{07E937B6-AEBD-4303-B76C-0751787454DD}"/>
    <cellStyle name="Comma 11 2 3 7" xfId="392" xr:uid="{00000000-0005-0000-0000-00008A010000}"/>
    <cellStyle name="Comma 11 2 3 7 2" xfId="3181" xr:uid="{E62B158A-19FD-48CC-B934-EF714A1B9E5D}"/>
    <cellStyle name="Comma 11 2 3 8" xfId="2905" xr:uid="{1BF904B3-DBB2-44BC-97C7-54A0946AAE39}"/>
    <cellStyle name="Comma 11 2 4" xfId="174" xr:uid="{00000000-0005-0000-0000-00008B010000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3" xfId="4048" xr:uid="{8E8D5F53-297C-46B3-BE1D-B8AC3AD7B87F}"/>
    <cellStyle name="Comma 11 2 4 2 3" xfId="1801" xr:uid="{00000000-0005-0000-0000-00008F010000}"/>
    <cellStyle name="Comma 11 2 4 2 3 2" xfId="4590" xr:uid="{AF9234CE-D1B9-4C91-AD73-03A03DFC8E59}"/>
    <cellStyle name="Comma 11 2 4 2 4" xfId="3510" xr:uid="{D21FFCB5-4047-4E8F-B3C6-6553C0C47AAF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3" xfId="3781" xr:uid="{39464CEA-C47D-4FB6-9058-1C80F3AE9337}"/>
    <cellStyle name="Comma 11 2 4 4" xfId="1534" xr:uid="{00000000-0005-0000-0000-000092010000}"/>
    <cellStyle name="Comma 11 2 4 4 2" xfId="4323" xr:uid="{A81B3492-127E-49D6-82D2-F950E200334E}"/>
    <cellStyle name="Comma 11 2 4 5" xfId="2615" xr:uid="{00000000-0005-0000-0000-000093010000}"/>
    <cellStyle name="Comma 11 2 4 5 2" xfId="5404" xr:uid="{7F0F9A68-9D8D-43F2-BF78-190B4AB3A7EB}"/>
    <cellStyle name="Comma 11 2 4 6" xfId="454" xr:uid="{00000000-0005-0000-0000-000094010000}"/>
    <cellStyle name="Comma 11 2 4 6 2" xfId="3243" xr:uid="{4E7251F0-7242-42FD-8401-F15C2D2B350A}"/>
    <cellStyle name="Comma 11 2 4 7" xfId="2967" xr:uid="{50485E4F-FBB2-4ADB-A430-840AF3765C05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3" xfId="3927" xr:uid="{490E0C6C-1218-47E7-9C2F-01FFC401E00D}"/>
    <cellStyle name="Comma 11 2 5 3" xfId="1680" xr:uid="{00000000-0005-0000-0000-000098010000}"/>
    <cellStyle name="Comma 11 2 5 3 2" xfId="4469" xr:uid="{CBC32DC6-CE0C-4AFD-9C0B-F0C55DE02FAA}"/>
    <cellStyle name="Comma 11 2 5 4" xfId="3389" xr:uid="{B7674362-7B5D-4F45-8B3E-C9B8720DEB9A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3" xfId="3660" xr:uid="{60872833-E632-4CE0-AF69-F85B1CB12BF8}"/>
    <cellStyle name="Comma 11 2 7" xfId="1413" xr:uid="{00000000-0005-0000-0000-00009B010000}"/>
    <cellStyle name="Comma 11 2 7 2" xfId="4202" xr:uid="{FDFE4786-E1C8-425C-8C1C-C484D5AB6469}"/>
    <cellStyle name="Comma 11 2 8" xfId="2494" xr:uid="{00000000-0005-0000-0000-00009C010000}"/>
    <cellStyle name="Comma 11 2 8 2" xfId="5283" xr:uid="{698CB88F-816B-4966-90B5-FC75526B80C6}"/>
    <cellStyle name="Comma 11 2 9" xfId="333" xr:uid="{00000000-0005-0000-0000-00009D010000}"/>
    <cellStyle name="Comma 11 2 9 2" xfId="3122" xr:uid="{2952195D-44BF-49D2-9AB0-E1EAFFEA8B80}"/>
    <cellStyle name="Comma 11 3" xfId="67" xr:uid="{00000000-0005-0000-0000-00009E010000}"/>
    <cellStyle name="Comma 11 3 2" xfId="129" xr:uid="{00000000-0005-0000-0000-00009F010000}"/>
    <cellStyle name="Comma 11 3 2 2" xfId="255" xr:uid="{00000000-0005-0000-0000-0000A0010000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3" xfId="4129" xr:uid="{06A2122C-FE5D-44AD-82C2-66994E9EAE4C}"/>
    <cellStyle name="Comma 11 3 2 2 2 3" xfId="1882" xr:uid="{00000000-0005-0000-0000-0000A4010000}"/>
    <cellStyle name="Comma 11 3 2 2 2 3 2" xfId="4671" xr:uid="{188C4C54-DD8C-4AE9-9159-EE07BBC2506F}"/>
    <cellStyle name="Comma 11 3 2 2 2 4" xfId="3591" xr:uid="{478A2B72-4444-4E59-814E-E9263C18007F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3" xfId="3862" xr:uid="{0F261C64-0189-4C5E-8C89-1B023B1EF122}"/>
    <cellStyle name="Comma 11 3 2 2 4" xfId="1615" xr:uid="{00000000-0005-0000-0000-0000A7010000}"/>
    <cellStyle name="Comma 11 3 2 2 4 2" xfId="4404" xr:uid="{5C2980DA-41E6-458B-BF47-10B67746E904}"/>
    <cellStyle name="Comma 11 3 2 2 5" xfId="2696" xr:uid="{00000000-0005-0000-0000-0000A8010000}"/>
    <cellStyle name="Comma 11 3 2 2 5 2" xfId="5485" xr:uid="{979B94D9-4ADA-4C62-A1A4-8261C70AACF8}"/>
    <cellStyle name="Comma 11 3 2 2 6" xfId="535" xr:uid="{00000000-0005-0000-0000-0000A9010000}"/>
    <cellStyle name="Comma 11 3 2 2 6 2" xfId="3324" xr:uid="{AFC61B93-6E8A-49F1-AFF0-8270041722C6}"/>
    <cellStyle name="Comma 11 3 2 2 7" xfId="3048" xr:uid="{0EB3E764-EE9F-4AE0-ADEC-9F1610B2F7EA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3" xfId="4003" xr:uid="{88BDE1C9-9EF6-4C22-97F0-344F0FE46D5F}"/>
    <cellStyle name="Comma 11 3 2 3 3" xfId="1756" xr:uid="{00000000-0005-0000-0000-0000AD010000}"/>
    <cellStyle name="Comma 11 3 2 3 3 2" xfId="4545" xr:uid="{C22F6E16-31B7-4495-9F9E-2D63F8BD4743}"/>
    <cellStyle name="Comma 11 3 2 3 4" xfId="3465" xr:uid="{6C893B72-7DAB-44A8-8AD5-3CD2F484B120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3" xfId="3736" xr:uid="{B9521626-A11F-497A-A11C-C3981B366BBA}"/>
    <cellStyle name="Comma 11 3 2 5" xfId="1489" xr:uid="{00000000-0005-0000-0000-0000B0010000}"/>
    <cellStyle name="Comma 11 3 2 5 2" xfId="4278" xr:uid="{3F6A1231-BF54-4BD8-A25F-B9F6D9E80AF1}"/>
    <cellStyle name="Comma 11 3 2 6" xfId="2570" xr:uid="{00000000-0005-0000-0000-0000B1010000}"/>
    <cellStyle name="Comma 11 3 2 6 2" xfId="5359" xr:uid="{AD04199B-CB10-4A7B-91BE-7C7004898A81}"/>
    <cellStyle name="Comma 11 3 2 7" xfId="409" xr:uid="{00000000-0005-0000-0000-0000B2010000}"/>
    <cellStyle name="Comma 11 3 2 7 2" xfId="3198" xr:uid="{6858D1B0-42B2-43DC-A557-6C26957EE20F}"/>
    <cellStyle name="Comma 11 3 2 8" xfId="2922" xr:uid="{3D0B3199-4693-45A9-97C1-B267981CF050}"/>
    <cellStyle name="Comma 11 3 3" xfId="191" xr:uid="{00000000-0005-0000-0000-0000B3010000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3" xfId="4065" xr:uid="{8CB44FE8-E6D4-4258-A4D3-9A984A1E6C7D}"/>
    <cellStyle name="Comma 11 3 3 2 3" xfId="1818" xr:uid="{00000000-0005-0000-0000-0000B7010000}"/>
    <cellStyle name="Comma 11 3 3 2 3 2" xfId="4607" xr:uid="{9C3E99B8-EA64-4DC5-9882-B4493FE6D985}"/>
    <cellStyle name="Comma 11 3 3 2 4" xfId="3527" xr:uid="{50299338-C3C6-452E-969A-BE5408DF7A11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3" xfId="3798" xr:uid="{E9CE6637-7B7F-47BD-BA77-C8EAFAA76049}"/>
    <cellStyle name="Comma 11 3 3 4" xfId="1551" xr:uid="{00000000-0005-0000-0000-0000BA010000}"/>
    <cellStyle name="Comma 11 3 3 4 2" xfId="4340" xr:uid="{CED6A84C-44E9-4B00-9ECC-5A493992F93C}"/>
    <cellStyle name="Comma 11 3 3 5" xfId="2632" xr:uid="{00000000-0005-0000-0000-0000BB010000}"/>
    <cellStyle name="Comma 11 3 3 5 2" xfId="5421" xr:uid="{5FCE4102-8C26-4796-90C9-78916E85701B}"/>
    <cellStyle name="Comma 11 3 3 6" xfId="471" xr:uid="{00000000-0005-0000-0000-0000BC010000}"/>
    <cellStyle name="Comma 11 3 3 6 2" xfId="3260" xr:uid="{E7A77176-D005-4786-B9FD-73F5B4EF9025}"/>
    <cellStyle name="Comma 11 3 3 7" xfId="2984" xr:uid="{1ADA0FE4-C02F-45D5-826B-78613A6C7C52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3" xfId="3941" xr:uid="{FBDF3A84-C704-480A-BBA8-A9488D2350BE}"/>
    <cellStyle name="Comma 11 3 4 3" xfId="1694" xr:uid="{00000000-0005-0000-0000-0000C0010000}"/>
    <cellStyle name="Comma 11 3 4 3 2" xfId="4483" xr:uid="{9853D29C-5BA3-4986-B92D-31EA8B24BDCC}"/>
    <cellStyle name="Comma 11 3 4 4" xfId="3403" xr:uid="{A0564CA8-1592-40BE-BB6A-B025E61BB320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3" xfId="3674" xr:uid="{18B174A2-B430-4D5C-9071-BB3BE8547926}"/>
    <cellStyle name="Comma 11 3 6" xfId="1427" xr:uid="{00000000-0005-0000-0000-0000C3010000}"/>
    <cellStyle name="Comma 11 3 6 2" xfId="4216" xr:uid="{F265307D-4241-4607-ACAB-585AA43567DC}"/>
    <cellStyle name="Comma 11 3 7" xfId="2508" xr:uid="{00000000-0005-0000-0000-0000C4010000}"/>
    <cellStyle name="Comma 11 3 7 2" xfId="5297" xr:uid="{68255393-CD7E-487A-B132-D0371F5BAED5}"/>
    <cellStyle name="Comma 11 3 8" xfId="347" xr:uid="{00000000-0005-0000-0000-0000C5010000}"/>
    <cellStyle name="Comma 11 3 8 2" xfId="3136" xr:uid="{74A8B20A-5461-4EE4-A12B-BA4941C48C56}"/>
    <cellStyle name="Comma 11 3 9" xfId="2860" xr:uid="{3FE99EEB-B04A-48D6-813A-52B65B690F68}"/>
    <cellStyle name="Comma 11 4" xfId="97" xr:uid="{00000000-0005-0000-0000-0000C6010000}"/>
    <cellStyle name="Comma 11 4 2" xfId="223" xr:uid="{00000000-0005-0000-0000-0000C7010000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3" xfId="4097" xr:uid="{7B8F8928-E0A2-456D-B968-971DB117E629}"/>
    <cellStyle name="Comma 11 4 2 2 3" xfId="1850" xr:uid="{00000000-0005-0000-0000-0000CB010000}"/>
    <cellStyle name="Comma 11 4 2 2 3 2" xfId="4639" xr:uid="{189603F1-D19F-4038-BC80-2231AC727A32}"/>
    <cellStyle name="Comma 11 4 2 2 4" xfId="3559" xr:uid="{B967D431-3611-4FD4-BDBA-424B4DDD7B6C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3" xfId="3830" xr:uid="{5EA49CB2-A4EF-4351-AA52-4E762F7841BF}"/>
    <cellStyle name="Comma 11 4 2 4" xfId="1583" xr:uid="{00000000-0005-0000-0000-0000CE010000}"/>
    <cellStyle name="Comma 11 4 2 4 2" xfId="4372" xr:uid="{B3B28B40-B5D0-462B-8A36-8CD3C9430F71}"/>
    <cellStyle name="Comma 11 4 2 5" xfId="2664" xr:uid="{00000000-0005-0000-0000-0000CF010000}"/>
    <cellStyle name="Comma 11 4 2 5 2" xfId="5453" xr:uid="{7418D12D-20E1-440F-BD7D-6AF2705022A2}"/>
    <cellStyle name="Comma 11 4 2 6" xfId="503" xr:uid="{00000000-0005-0000-0000-0000D0010000}"/>
    <cellStyle name="Comma 11 4 2 6 2" xfId="3292" xr:uid="{37591B3A-E545-4043-ACD8-60F2A8B85988}"/>
    <cellStyle name="Comma 11 4 2 7" xfId="3016" xr:uid="{E1F5C9FB-084F-4458-BF7C-6511F484D44B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3" xfId="3971" xr:uid="{CD54EE9D-5520-42FC-A03F-B6AC658B2CE5}"/>
    <cellStyle name="Comma 11 4 3 3" xfId="1724" xr:uid="{00000000-0005-0000-0000-0000D4010000}"/>
    <cellStyle name="Comma 11 4 3 3 2" xfId="4513" xr:uid="{9AEEF353-D755-44E3-8474-990C718F9567}"/>
    <cellStyle name="Comma 11 4 3 4" xfId="3433" xr:uid="{521B84E7-6760-4805-A3C5-7C185233EEAE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3" xfId="3704" xr:uid="{B835687F-2EA8-4295-8752-2443368275D0}"/>
    <cellStyle name="Comma 11 4 5" xfId="1457" xr:uid="{00000000-0005-0000-0000-0000D7010000}"/>
    <cellStyle name="Comma 11 4 5 2" xfId="4246" xr:uid="{78A983EA-3978-48AE-9F58-3DAF7A3C6323}"/>
    <cellStyle name="Comma 11 4 6" xfId="2538" xr:uid="{00000000-0005-0000-0000-0000D8010000}"/>
    <cellStyle name="Comma 11 4 6 2" xfId="5327" xr:uid="{DE5B4522-2BA6-47FA-BFB5-E08817125C66}"/>
    <cellStyle name="Comma 11 4 7" xfId="377" xr:uid="{00000000-0005-0000-0000-0000D9010000}"/>
    <cellStyle name="Comma 11 4 7 2" xfId="3166" xr:uid="{563E7C40-0045-4CCF-8387-12B4DC0750AA}"/>
    <cellStyle name="Comma 11 4 8" xfId="2890" xr:uid="{7FEC1DA0-EB6E-451F-A2F6-A4779B1F987F}"/>
    <cellStyle name="Comma 11 5" xfId="159" xr:uid="{00000000-0005-0000-0000-0000DA010000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3" xfId="4033" xr:uid="{9F010F03-DA12-45C7-948A-79D08F982A44}"/>
    <cellStyle name="Comma 11 5 2 3" xfId="1786" xr:uid="{00000000-0005-0000-0000-0000DE010000}"/>
    <cellStyle name="Comma 11 5 2 3 2" xfId="4575" xr:uid="{1D58207B-821F-43D5-895B-5C16E8F7FB1B}"/>
    <cellStyle name="Comma 11 5 2 4" xfId="3495" xr:uid="{FF9BB523-DFC0-4BFB-BE55-26130FB2A133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3" xfId="3766" xr:uid="{FCFC84D0-2CC4-4CF5-9DEB-281912B80845}"/>
    <cellStyle name="Comma 11 5 4" xfId="1519" xr:uid="{00000000-0005-0000-0000-0000E1010000}"/>
    <cellStyle name="Comma 11 5 4 2" xfId="4308" xr:uid="{75734B3E-56D9-4F10-8C53-7193EF9DD913}"/>
    <cellStyle name="Comma 11 5 5" xfId="2600" xr:uid="{00000000-0005-0000-0000-0000E2010000}"/>
    <cellStyle name="Comma 11 5 5 2" xfId="5389" xr:uid="{EBA33D83-3481-43A5-9DDC-6D946198D833}"/>
    <cellStyle name="Comma 11 5 6" xfId="439" xr:uid="{00000000-0005-0000-0000-0000E3010000}"/>
    <cellStyle name="Comma 11 5 6 2" xfId="3228" xr:uid="{754F635F-C526-4CC6-B294-823C5E8A905D}"/>
    <cellStyle name="Comma 11 5 7" xfId="2952" xr:uid="{51E78F2F-4732-451D-A1F1-598CD60F3882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3" xfId="3895" xr:uid="{3A98D25B-E99A-4C33-B44C-14C71DAAAA0F}"/>
    <cellStyle name="Comma 11 6 3" xfId="1648" xr:uid="{00000000-0005-0000-0000-0000E7010000}"/>
    <cellStyle name="Comma 11 6 3 2" xfId="4437" xr:uid="{9FF42841-A018-492F-8DC4-B7D982352CBF}"/>
    <cellStyle name="Comma 11 6 4" xfId="3357" xr:uid="{02174017-3D99-4CAC-B1BF-EA568FDC4B88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3" xfId="3628" xr:uid="{D3737AEC-9263-4CA1-92EF-A6458EB61DB9}"/>
    <cellStyle name="Comma 11 8" xfId="1381" xr:uid="{00000000-0005-0000-0000-0000EA010000}"/>
    <cellStyle name="Comma 11 8 2" xfId="4170" xr:uid="{DB7EE452-8F1E-41CC-B55F-4A3B85DEF145}"/>
    <cellStyle name="Comma 11 9" xfId="2462" xr:uid="{00000000-0005-0000-0000-0000EB010000}"/>
    <cellStyle name="Comma 11 9 2" xfId="5251" xr:uid="{F1BF6151-7025-4DCE-8B16-AD80C60CE96E}"/>
    <cellStyle name="Comma 12" xfId="3" xr:uid="{00000000-0005-0000-0000-0000EC010000}"/>
    <cellStyle name="Comma 12 10" xfId="2813" xr:uid="{9224069B-6D64-47E0-B9C7-1F2FFEA5FCC8}"/>
    <cellStyle name="Comma 12 2" xfId="72" xr:uid="{00000000-0005-0000-0000-0000ED010000}"/>
    <cellStyle name="Comma 12 2 2" xfId="134" xr:uid="{00000000-0005-0000-0000-0000EE010000}"/>
    <cellStyle name="Comma 12 2 2 2" xfId="260" xr:uid="{00000000-0005-0000-0000-0000EF010000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3" xfId="4134" xr:uid="{405B8618-7B1F-4FC0-A3EA-A068E209282F}"/>
    <cellStyle name="Comma 12 2 2 2 2 3" xfId="1887" xr:uid="{00000000-0005-0000-0000-0000F3010000}"/>
    <cellStyle name="Comma 12 2 2 2 2 3 2" xfId="4676" xr:uid="{ED574F5F-754C-40C6-8DAA-F5B362D4C630}"/>
    <cellStyle name="Comma 12 2 2 2 2 4" xfId="3596" xr:uid="{C0C55CB8-84BF-4A2F-80E4-C02A6BF6DAAC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3" xfId="3867" xr:uid="{EB8BE3F7-E74F-419F-8380-B3426DC02691}"/>
    <cellStyle name="Comma 12 2 2 2 4" xfId="1620" xr:uid="{00000000-0005-0000-0000-0000F6010000}"/>
    <cellStyle name="Comma 12 2 2 2 4 2" xfId="4409" xr:uid="{B8DB25F1-FEE5-42AE-9E37-CAACC486685F}"/>
    <cellStyle name="Comma 12 2 2 2 5" xfId="2701" xr:uid="{00000000-0005-0000-0000-0000F7010000}"/>
    <cellStyle name="Comma 12 2 2 2 5 2" xfId="5490" xr:uid="{6BC979BC-25BD-473B-8D12-270F0A24F31E}"/>
    <cellStyle name="Comma 12 2 2 2 6" xfId="540" xr:uid="{00000000-0005-0000-0000-0000F8010000}"/>
    <cellStyle name="Comma 12 2 2 2 6 2" xfId="3329" xr:uid="{DB4E29F1-68B2-485C-99D3-B0C2376602CE}"/>
    <cellStyle name="Comma 12 2 2 2 7" xfId="3053" xr:uid="{8DF10E01-5924-458C-910E-2F4BEB5952E4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3" xfId="4008" xr:uid="{E14E5EBC-A281-41CD-B6AB-B95745CA1E3B}"/>
    <cellStyle name="Comma 12 2 2 3 3" xfId="1761" xr:uid="{00000000-0005-0000-0000-0000FC010000}"/>
    <cellStyle name="Comma 12 2 2 3 3 2" xfId="4550" xr:uid="{2FE74953-99A8-4BDD-8E10-4D09CFCA5724}"/>
    <cellStyle name="Comma 12 2 2 3 4" xfId="3470" xr:uid="{DD044CB4-4A39-4028-B8B9-B6050BFE6074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3" xfId="3741" xr:uid="{2D5E939C-C86D-4BC8-89B1-C0CD3A029AEF}"/>
    <cellStyle name="Comma 12 2 2 5" xfId="1494" xr:uid="{00000000-0005-0000-0000-0000FF010000}"/>
    <cellStyle name="Comma 12 2 2 5 2" xfId="4283" xr:uid="{09F6B9D3-3DBF-4B3E-9D19-3FAD5FE48D25}"/>
    <cellStyle name="Comma 12 2 2 6" xfId="2575" xr:uid="{00000000-0005-0000-0000-000000020000}"/>
    <cellStyle name="Comma 12 2 2 6 2" xfId="5364" xr:uid="{F934E1ED-83E6-4426-B4AF-70BE7A8C63F3}"/>
    <cellStyle name="Comma 12 2 2 7" xfId="414" xr:uid="{00000000-0005-0000-0000-000001020000}"/>
    <cellStyle name="Comma 12 2 2 7 2" xfId="3203" xr:uid="{6ADC8CA6-F98F-4064-A09C-2041FA868D07}"/>
    <cellStyle name="Comma 12 2 2 8" xfId="2927" xr:uid="{A5A8CCA8-4395-4737-B8F1-B4DF25B51D1B}"/>
    <cellStyle name="Comma 12 2 3" xfId="196" xr:uid="{00000000-0005-0000-0000-000002020000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3" xfId="4070" xr:uid="{3FFF9B00-3E21-499D-9451-9AE6B98F8512}"/>
    <cellStyle name="Comma 12 2 3 2 3" xfId="1823" xr:uid="{00000000-0005-0000-0000-000006020000}"/>
    <cellStyle name="Comma 12 2 3 2 3 2" xfId="4612" xr:uid="{918BB228-925D-45B5-BEA8-3E5F3F493A75}"/>
    <cellStyle name="Comma 12 2 3 2 4" xfId="3532" xr:uid="{185B8F3A-73A5-4091-BBCD-2BFFF9F8660C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3" xfId="3803" xr:uid="{2E022495-C368-4DF4-98FC-3960FE95AB61}"/>
    <cellStyle name="Comma 12 2 3 4" xfId="1556" xr:uid="{00000000-0005-0000-0000-000009020000}"/>
    <cellStyle name="Comma 12 2 3 4 2" xfId="4345" xr:uid="{D0C592BD-7B2E-4802-ACAC-F67C7239AD2B}"/>
    <cellStyle name="Comma 12 2 3 5" xfId="2637" xr:uid="{00000000-0005-0000-0000-00000A020000}"/>
    <cellStyle name="Comma 12 2 3 5 2" xfId="5426" xr:uid="{EC56B8BB-1860-4CDD-A51A-4C6D7816F1C4}"/>
    <cellStyle name="Comma 12 2 3 6" xfId="476" xr:uid="{00000000-0005-0000-0000-00000B020000}"/>
    <cellStyle name="Comma 12 2 3 6 2" xfId="3265" xr:uid="{4EF41840-637B-4642-BA79-AB7B67B16F39}"/>
    <cellStyle name="Comma 12 2 3 7" xfId="2989" xr:uid="{486D34A3-CEE5-4FB3-A702-3C82CAFB8BB9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3" xfId="3946" xr:uid="{0E9CBE82-BCE1-457C-BCDC-5ED9C2EE9B57}"/>
    <cellStyle name="Comma 12 2 4 3" xfId="1699" xr:uid="{00000000-0005-0000-0000-00000F020000}"/>
    <cellStyle name="Comma 12 2 4 3 2" xfId="4488" xr:uid="{FCB5B34B-C17D-4C91-AF2A-972596C1225A}"/>
    <cellStyle name="Comma 12 2 4 4" xfId="3408" xr:uid="{322A2F7B-444F-41BE-B301-EAF48CA7CB64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3" xfId="3679" xr:uid="{8BCF90C9-B24E-4A64-9622-2DBEE2AD231A}"/>
    <cellStyle name="Comma 12 2 6" xfId="1432" xr:uid="{00000000-0005-0000-0000-000012020000}"/>
    <cellStyle name="Comma 12 2 6 2" xfId="4221" xr:uid="{0791095F-C7BB-4851-B585-BECAFC396582}"/>
    <cellStyle name="Comma 12 2 7" xfId="2513" xr:uid="{00000000-0005-0000-0000-000013020000}"/>
    <cellStyle name="Comma 12 2 7 2" xfId="5302" xr:uid="{28BDA135-28D2-4FAB-9F46-5D014B32AEC7}"/>
    <cellStyle name="Comma 12 2 8" xfId="352" xr:uid="{00000000-0005-0000-0000-000014020000}"/>
    <cellStyle name="Comma 12 2 8 2" xfId="3141" xr:uid="{0B94B683-0793-400A-9FD4-43A11B209E7A}"/>
    <cellStyle name="Comma 12 2 9" xfId="2865" xr:uid="{770ECBAC-CB7A-4BAB-BC33-0936E825E133}"/>
    <cellStyle name="Comma 12 3" xfId="102" xr:uid="{00000000-0005-0000-0000-000015020000}"/>
    <cellStyle name="Comma 12 3 2" xfId="228" xr:uid="{00000000-0005-0000-0000-000016020000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3" xfId="4102" xr:uid="{51E4129E-C2CB-4FB8-820F-0F8008BDFAE9}"/>
    <cellStyle name="Comma 12 3 2 2 3" xfId="1855" xr:uid="{00000000-0005-0000-0000-00001A020000}"/>
    <cellStyle name="Comma 12 3 2 2 3 2" xfId="4644" xr:uid="{C4A8E800-3CCF-4CD6-8345-2870FF4D2B7A}"/>
    <cellStyle name="Comma 12 3 2 2 4" xfId="3564" xr:uid="{06B0BBAC-36E7-4EB9-BCFB-193D27CF36E5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3" xfId="3835" xr:uid="{3259E328-7BA2-4F02-8B3B-8C0C24396FAC}"/>
    <cellStyle name="Comma 12 3 2 4" xfId="1588" xr:uid="{00000000-0005-0000-0000-00001D020000}"/>
    <cellStyle name="Comma 12 3 2 4 2" xfId="4377" xr:uid="{32F056C2-A883-4EB3-99D1-FFF1F50E8EF9}"/>
    <cellStyle name="Comma 12 3 2 5" xfId="2669" xr:uid="{00000000-0005-0000-0000-00001E020000}"/>
    <cellStyle name="Comma 12 3 2 5 2" xfId="5458" xr:uid="{BDF0EE40-EDCB-40BB-91B7-847CF30075A4}"/>
    <cellStyle name="Comma 12 3 2 6" xfId="508" xr:uid="{00000000-0005-0000-0000-00001F020000}"/>
    <cellStyle name="Comma 12 3 2 6 2" xfId="3297" xr:uid="{A2BCDF30-75DC-4F24-9FD8-466CEC200A84}"/>
    <cellStyle name="Comma 12 3 2 7" xfId="3021" xr:uid="{8FD43A1A-5193-4038-9BDA-4AD684AC5780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3" xfId="3976" xr:uid="{DDFC16FC-794A-421D-B591-C2DAB4961FD5}"/>
    <cellStyle name="Comma 12 3 3 3" xfId="1729" xr:uid="{00000000-0005-0000-0000-000023020000}"/>
    <cellStyle name="Comma 12 3 3 3 2" xfId="4518" xr:uid="{1D889245-ECC2-46B3-97F2-DA23517331D1}"/>
    <cellStyle name="Comma 12 3 3 4" xfId="3438" xr:uid="{347C0D42-87E0-4803-ADDC-8CF1EF2D853F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3" xfId="3709" xr:uid="{54B0EDC4-CCB5-4B9E-9502-152C9458C0D0}"/>
    <cellStyle name="Comma 12 3 5" xfId="1462" xr:uid="{00000000-0005-0000-0000-000026020000}"/>
    <cellStyle name="Comma 12 3 5 2" xfId="4251" xr:uid="{7E6023FD-08D4-4D9C-9C7B-39410B5C9056}"/>
    <cellStyle name="Comma 12 3 6" xfId="2543" xr:uid="{00000000-0005-0000-0000-000027020000}"/>
    <cellStyle name="Comma 12 3 6 2" xfId="5332" xr:uid="{A0743B1A-4E83-4574-A8FE-D9761A2D0D74}"/>
    <cellStyle name="Comma 12 3 7" xfId="382" xr:uid="{00000000-0005-0000-0000-000028020000}"/>
    <cellStyle name="Comma 12 3 7 2" xfId="3171" xr:uid="{F9140DDD-EB32-4D91-A389-3AB4870A9212}"/>
    <cellStyle name="Comma 12 3 8" xfId="2895" xr:uid="{1A7C9AAD-2044-4430-AB91-203D36149CFE}"/>
    <cellStyle name="Comma 12 4" xfId="164" xr:uid="{00000000-0005-0000-0000-000029020000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3" xfId="4038" xr:uid="{2EE2C9AB-1449-4997-83E3-86D569E97231}"/>
    <cellStyle name="Comma 12 4 2 3" xfId="1791" xr:uid="{00000000-0005-0000-0000-00002D020000}"/>
    <cellStyle name="Comma 12 4 2 3 2" xfId="4580" xr:uid="{E3498233-DEB3-4189-9627-97F97A805F3F}"/>
    <cellStyle name="Comma 12 4 2 4" xfId="3500" xr:uid="{891FC666-E87C-46A5-8688-EF66A7336100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3" xfId="3771" xr:uid="{067BEABE-684D-4A0B-930A-D362C7C619EB}"/>
    <cellStyle name="Comma 12 4 4" xfId="1524" xr:uid="{00000000-0005-0000-0000-000030020000}"/>
    <cellStyle name="Comma 12 4 4 2" xfId="4313" xr:uid="{2ED1BB76-BC91-4D3F-89AB-AADD7EF0E738}"/>
    <cellStyle name="Comma 12 4 5" xfId="2605" xr:uid="{00000000-0005-0000-0000-000031020000}"/>
    <cellStyle name="Comma 12 4 5 2" xfId="5394" xr:uid="{583438C8-788C-4B9B-BFEB-F027795A5760}"/>
    <cellStyle name="Comma 12 4 6" xfId="444" xr:uid="{00000000-0005-0000-0000-000032020000}"/>
    <cellStyle name="Comma 12 4 6 2" xfId="3233" xr:uid="{3167B8D9-AC79-4E85-B41C-B359D70D9B0C}"/>
    <cellStyle name="Comma 12 4 7" xfId="2957" xr:uid="{5E106911-5B5B-484C-AB7F-0D552F772D5D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3" xfId="3894" xr:uid="{45980006-7B6E-4064-8B3E-0D41D21B139E}"/>
    <cellStyle name="Comma 12 5 3" xfId="1647" xr:uid="{00000000-0005-0000-0000-000036020000}"/>
    <cellStyle name="Comma 12 5 3 2" xfId="4436" xr:uid="{9B3B9FBE-0CC1-424E-A390-6F0AEC28F2ED}"/>
    <cellStyle name="Comma 12 5 4" xfId="3356" xr:uid="{883CE418-EA06-4DAA-9E3A-E904706B12AE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3" xfId="3627" xr:uid="{0DF38CDE-DFFE-4ADB-A836-9C875DD15683}"/>
    <cellStyle name="Comma 12 7" xfId="1380" xr:uid="{00000000-0005-0000-0000-000039020000}"/>
    <cellStyle name="Comma 12 7 2" xfId="4169" xr:uid="{0D5E9B4B-CFB5-4BD4-94F2-8ECE64BA37FC}"/>
    <cellStyle name="Comma 12 8" xfId="2461" xr:uid="{00000000-0005-0000-0000-00003A020000}"/>
    <cellStyle name="Comma 12 8 2" xfId="5250" xr:uid="{FA799F88-1BED-4CA5-A55B-E16C0CE8D79C}"/>
    <cellStyle name="Comma 12 9" xfId="300" xr:uid="{00000000-0005-0000-0000-00003B020000}"/>
    <cellStyle name="Comma 12 9 2" xfId="3089" xr:uid="{5FA2FD98-C373-42DE-903D-0B7D874FA8B2}"/>
    <cellStyle name="Comma 13" xfId="8" xr:uid="{00000000-0005-0000-0000-00003C020000}"/>
    <cellStyle name="Comma 13 10" xfId="2818" xr:uid="{7E87ABDB-19F1-4CB2-A192-5DF0F45BC817}"/>
    <cellStyle name="Comma 13 2" xfId="86" xr:uid="{00000000-0005-0000-0000-00003D020000}"/>
    <cellStyle name="Comma 13 2 2" xfId="148" xr:uid="{00000000-0005-0000-0000-00003E020000}"/>
    <cellStyle name="Comma 13 2 2 2" xfId="275" xr:uid="{00000000-0005-0000-0000-00003F020000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3" xfId="4149" xr:uid="{ED1B6000-CA2F-4AC7-9AB7-4717FDE8C1A7}"/>
    <cellStyle name="Comma 13 2 2 2 2 3" xfId="1902" xr:uid="{00000000-0005-0000-0000-000043020000}"/>
    <cellStyle name="Comma 13 2 2 2 2 3 2" xfId="4691" xr:uid="{573D9792-4EC8-4915-BCD8-BF4404AB5D58}"/>
    <cellStyle name="Comma 13 2 2 2 2 4" xfId="3611" xr:uid="{7A11D9B7-204A-48AD-96F5-42FFB9FC1FC4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3" xfId="3882" xr:uid="{9B017B20-A1A5-4D0C-A421-1BF025C45BE4}"/>
    <cellStyle name="Comma 13 2 2 2 4" xfId="1635" xr:uid="{00000000-0005-0000-0000-000046020000}"/>
    <cellStyle name="Comma 13 2 2 2 4 2" xfId="4424" xr:uid="{03B9862D-8757-4A2A-B12B-998BF2FEAD18}"/>
    <cellStyle name="Comma 13 2 2 2 5" xfId="2716" xr:uid="{00000000-0005-0000-0000-000047020000}"/>
    <cellStyle name="Comma 13 2 2 2 5 2" xfId="5505" xr:uid="{095D58EE-10DF-4DDE-B6D7-1FEB3653A16E}"/>
    <cellStyle name="Comma 13 2 2 2 6" xfId="555" xr:uid="{00000000-0005-0000-0000-000048020000}"/>
    <cellStyle name="Comma 13 2 2 2 6 2" xfId="3344" xr:uid="{1910C33D-EC6A-498E-91FF-9FC688F2C644}"/>
    <cellStyle name="Comma 13 2 2 2 7" xfId="3068" xr:uid="{030F195E-950A-4EA2-AF9F-028EFC32A9C0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3" xfId="4022" xr:uid="{A079EC74-F6B5-46CE-934D-1D01310F1314}"/>
    <cellStyle name="Comma 13 2 2 3 3" xfId="1775" xr:uid="{00000000-0005-0000-0000-00004C020000}"/>
    <cellStyle name="Comma 13 2 2 3 3 2" xfId="4564" xr:uid="{B0E73BAC-3E76-47DD-B7DD-8002794AA72F}"/>
    <cellStyle name="Comma 13 2 2 3 4" xfId="3484" xr:uid="{A8F8E972-7CCB-415D-8CD3-E6E89F43476F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3" xfId="3755" xr:uid="{D32BDFAC-3BC9-4A6F-A300-710E25C172A4}"/>
    <cellStyle name="Comma 13 2 2 5" xfId="1508" xr:uid="{00000000-0005-0000-0000-00004F020000}"/>
    <cellStyle name="Comma 13 2 2 5 2" xfId="4297" xr:uid="{40451A8F-B779-44A3-BF6D-2D17856D6938}"/>
    <cellStyle name="Comma 13 2 2 6" xfId="2589" xr:uid="{00000000-0005-0000-0000-000050020000}"/>
    <cellStyle name="Comma 13 2 2 6 2" xfId="5378" xr:uid="{88146BBF-F9A0-4240-8EB2-789F1FEA7C43}"/>
    <cellStyle name="Comma 13 2 2 7" xfId="428" xr:uid="{00000000-0005-0000-0000-000051020000}"/>
    <cellStyle name="Comma 13 2 2 7 2" xfId="3217" xr:uid="{33527295-1468-46E0-BDE9-370A95FA393F}"/>
    <cellStyle name="Comma 13 2 2 8" xfId="2941" xr:uid="{24BB5FC5-CD40-4A63-8B3E-4B5CB584D8D1}"/>
    <cellStyle name="Comma 13 2 3" xfId="211" xr:uid="{00000000-0005-0000-0000-000052020000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3" xfId="4085" xr:uid="{3361EAD9-7EA6-48BB-B874-6CEC3330F760}"/>
    <cellStyle name="Comma 13 2 3 2 3" xfId="1838" xr:uid="{00000000-0005-0000-0000-000056020000}"/>
    <cellStyle name="Comma 13 2 3 2 3 2" xfId="4627" xr:uid="{CF545AF7-B8CB-4D6C-A9F3-43A50B84FC14}"/>
    <cellStyle name="Comma 13 2 3 2 4" xfId="3547" xr:uid="{987D715B-83E8-4DA5-A689-31157185674C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3" xfId="3818" xr:uid="{76CF8007-E900-46F2-A8A3-997F28931C6B}"/>
    <cellStyle name="Comma 13 2 3 4" xfId="1571" xr:uid="{00000000-0005-0000-0000-000059020000}"/>
    <cellStyle name="Comma 13 2 3 4 2" xfId="4360" xr:uid="{61CC2530-7DFB-43B4-A0A5-FDA5C8D85BC1}"/>
    <cellStyle name="Comma 13 2 3 5" xfId="2652" xr:uid="{00000000-0005-0000-0000-00005A020000}"/>
    <cellStyle name="Comma 13 2 3 5 2" xfId="5441" xr:uid="{97086970-DD24-4CC0-8FC4-228C8A5BC45D}"/>
    <cellStyle name="Comma 13 2 3 6" xfId="491" xr:uid="{00000000-0005-0000-0000-00005B020000}"/>
    <cellStyle name="Comma 13 2 3 6 2" xfId="3280" xr:uid="{200926BC-D4F9-4393-9439-85676F318634}"/>
    <cellStyle name="Comma 13 2 3 7" xfId="3004" xr:uid="{AC8F6B7D-3DEF-49D9-A07E-5CF8F09A8AE3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3" xfId="3960" xr:uid="{3976BE65-114C-4017-816C-85D69D3253C4}"/>
    <cellStyle name="Comma 13 2 4 3" xfId="1713" xr:uid="{00000000-0005-0000-0000-00005F020000}"/>
    <cellStyle name="Comma 13 2 4 3 2" xfId="4502" xr:uid="{34DE0F94-9D9C-4EBA-88ED-868D0CBA7BED}"/>
    <cellStyle name="Comma 13 2 4 4" xfId="3422" xr:uid="{DDCB32E0-D092-4FA1-843B-BFFD57CEDFC1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3" xfId="3693" xr:uid="{87D2E20D-B8D2-4C7F-A9BC-1E643826575B}"/>
    <cellStyle name="Comma 13 2 6" xfId="1446" xr:uid="{00000000-0005-0000-0000-000062020000}"/>
    <cellStyle name="Comma 13 2 6 2" xfId="4235" xr:uid="{62F0EB00-82A7-4D79-84F5-5D0F508FED04}"/>
    <cellStyle name="Comma 13 2 7" xfId="2527" xr:uid="{00000000-0005-0000-0000-000063020000}"/>
    <cellStyle name="Comma 13 2 7 2" xfId="5316" xr:uid="{0854A1C1-4DA9-46BA-95D5-3ED470B0A99F}"/>
    <cellStyle name="Comma 13 2 8" xfId="366" xr:uid="{00000000-0005-0000-0000-000064020000}"/>
    <cellStyle name="Comma 13 2 8 2" xfId="3155" xr:uid="{0C5CE6CC-29E5-4575-AF63-268B9DCE4808}"/>
    <cellStyle name="Comma 13 2 9" xfId="2879" xr:uid="{701913BD-FD74-49A5-AE34-66182E841EF7}"/>
    <cellStyle name="Comma 13 3" xfId="117" xr:uid="{00000000-0005-0000-0000-000065020000}"/>
    <cellStyle name="Comma 13 3 2" xfId="243" xr:uid="{00000000-0005-0000-0000-00006602000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3" xfId="4117" xr:uid="{AC7318A6-4419-42BC-BFC6-0EB89BB8493A}"/>
    <cellStyle name="Comma 13 3 2 2 3" xfId="1870" xr:uid="{00000000-0005-0000-0000-00006A020000}"/>
    <cellStyle name="Comma 13 3 2 2 3 2" xfId="4659" xr:uid="{2E8CC7BE-B723-4CAC-81A1-21AB3EE05C09}"/>
    <cellStyle name="Comma 13 3 2 2 4" xfId="3579" xr:uid="{DDC66A13-766C-4774-AB40-0AE7A28FDD95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3" xfId="3850" xr:uid="{60D72943-82C8-46CA-AA85-639E41D6AC39}"/>
    <cellStyle name="Comma 13 3 2 4" xfId="1603" xr:uid="{00000000-0005-0000-0000-00006D020000}"/>
    <cellStyle name="Comma 13 3 2 4 2" xfId="4392" xr:uid="{ECD1EA76-73DE-4041-8EE0-95E1EF75B65D}"/>
    <cellStyle name="Comma 13 3 2 5" xfId="2684" xr:uid="{00000000-0005-0000-0000-00006E020000}"/>
    <cellStyle name="Comma 13 3 2 5 2" xfId="5473" xr:uid="{E7AFC245-2165-4094-B5E2-68C559D1E4EF}"/>
    <cellStyle name="Comma 13 3 2 6" xfId="523" xr:uid="{00000000-0005-0000-0000-00006F020000}"/>
    <cellStyle name="Comma 13 3 2 6 2" xfId="3312" xr:uid="{54390655-EC07-40DB-A99E-4DD198EDB89C}"/>
    <cellStyle name="Comma 13 3 2 7" xfId="3036" xr:uid="{E89492B9-D30B-4AB8-BEA6-3683F4A60A14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3" xfId="3991" xr:uid="{6C498F15-0116-411B-86F2-B4753413F447}"/>
    <cellStyle name="Comma 13 3 3 3" xfId="1744" xr:uid="{00000000-0005-0000-0000-000073020000}"/>
    <cellStyle name="Comma 13 3 3 3 2" xfId="4533" xr:uid="{F9CE3B29-7F45-48B9-98D4-375116728806}"/>
    <cellStyle name="Comma 13 3 3 4" xfId="3453" xr:uid="{C9F1FB57-25DE-4C67-8E26-9ED3F3BBBF59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3" xfId="3724" xr:uid="{2C392E42-0C05-435B-B91E-135F85C55C3A}"/>
    <cellStyle name="Comma 13 3 5" xfId="1477" xr:uid="{00000000-0005-0000-0000-000076020000}"/>
    <cellStyle name="Comma 13 3 5 2" xfId="4266" xr:uid="{C674ED84-8538-4C3E-AFDF-0B4857CFCAA3}"/>
    <cellStyle name="Comma 13 3 6" xfId="2558" xr:uid="{00000000-0005-0000-0000-000077020000}"/>
    <cellStyle name="Comma 13 3 6 2" xfId="5347" xr:uid="{4D16568A-D260-48C9-9ADE-5482D9C90562}"/>
    <cellStyle name="Comma 13 3 7" xfId="397" xr:uid="{00000000-0005-0000-0000-000078020000}"/>
    <cellStyle name="Comma 13 3 7 2" xfId="3186" xr:uid="{39019FA2-AE4E-48E2-A20C-5F1F1D6E67FB}"/>
    <cellStyle name="Comma 13 3 8" xfId="2910" xr:uid="{587E4A3E-9894-45A2-AB52-93A7848C843F}"/>
    <cellStyle name="Comma 13 4" xfId="179" xr:uid="{00000000-0005-0000-0000-0000790200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3" xfId="4053" xr:uid="{A6043167-A598-475E-83D0-D085AAED185E}"/>
    <cellStyle name="Comma 13 4 2 3" xfId="1806" xr:uid="{00000000-0005-0000-0000-00007D020000}"/>
    <cellStyle name="Comma 13 4 2 3 2" xfId="4595" xr:uid="{CC2FC25D-B3F8-44B1-B139-7D292ECAE142}"/>
    <cellStyle name="Comma 13 4 2 4" xfId="3515" xr:uid="{F6D60E0B-A555-4A07-A088-57F59A4366DA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3" xfId="3786" xr:uid="{68D581B2-BC39-40EC-B07A-FE7AA4F8F3BA}"/>
    <cellStyle name="Comma 13 4 4" xfId="1539" xr:uid="{00000000-0005-0000-0000-000080020000}"/>
    <cellStyle name="Comma 13 4 4 2" xfId="4328" xr:uid="{C41E8B72-233A-4446-A4BD-A776D6E1DFC3}"/>
    <cellStyle name="Comma 13 4 5" xfId="2620" xr:uid="{00000000-0005-0000-0000-000081020000}"/>
    <cellStyle name="Comma 13 4 5 2" xfId="5409" xr:uid="{16B1C2A3-F556-4331-B124-C2402213E249}"/>
    <cellStyle name="Comma 13 4 6" xfId="459" xr:uid="{00000000-0005-0000-0000-000082020000}"/>
    <cellStyle name="Comma 13 4 6 2" xfId="3248" xr:uid="{CBA3B858-F9FF-47B7-B8BB-DBA223119280}"/>
    <cellStyle name="Comma 13 4 7" xfId="2972" xr:uid="{4FDDD104-357B-4901-A52F-C11690B27F8E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3" xfId="3899" xr:uid="{956D9165-2F17-45C3-96FF-C2AA6D6A8A76}"/>
    <cellStyle name="Comma 13 5 3" xfId="1652" xr:uid="{00000000-0005-0000-0000-000086020000}"/>
    <cellStyle name="Comma 13 5 3 2" xfId="4441" xr:uid="{B1E0A442-0E36-4CD2-A219-F8FD82C3D960}"/>
    <cellStyle name="Comma 13 5 4" xfId="3361" xr:uid="{0A496776-34B2-470C-9485-641D66D85A43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3" xfId="3632" xr:uid="{7DA7363F-76D0-4BD2-B32B-D0F8506EAF6B}"/>
    <cellStyle name="Comma 13 7" xfId="1385" xr:uid="{00000000-0005-0000-0000-000089020000}"/>
    <cellStyle name="Comma 13 7 2" xfId="4174" xr:uid="{50B17BE5-9902-4424-B93D-C4D41E887CB2}"/>
    <cellStyle name="Comma 13 8" xfId="2466" xr:uid="{00000000-0005-0000-0000-00008A020000}"/>
    <cellStyle name="Comma 13 8 2" xfId="5255" xr:uid="{32B347AA-84EB-4079-963A-1D7F0064BB9C}"/>
    <cellStyle name="Comma 13 9" xfId="305" xr:uid="{00000000-0005-0000-0000-00008B020000}"/>
    <cellStyle name="Comma 13 9 2" xfId="3094" xr:uid="{D57C8644-4E54-482E-B608-11B3F4D55279}"/>
    <cellStyle name="Comma 14" xfId="9" xr:uid="{00000000-0005-0000-0000-00008C020000}"/>
    <cellStyle name="Comma 14 10" xfId="2819" xr:uid="{D6825E4B-27E9-4C0D-9A80-1F0DAA397EEE}"/>
    <cellStyle name="Comma 14 2" xfId="87" xr:uid="{00000000-0005-0000-0000-00008D020000}"/>
    <cellStyle name="Comma 14 2 2" xfId="149" xr:uid="{00000000-0005-0000-0000-00008E020000}"/>
    <cellStyle name="Comma 14 2 2 2" xfId="276" xr:uid="{00000000-0005-0000-0000-00008F020000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3" xfId="4150" xr:uid="{AFA8057C-4AE8-4100-883A-B90000E53C03}"/>
    <cellStyle name="Comma 14 2 2 2 2 3" xfId="1903" xr:uid="{00000000-0005-0000-0000-000093020000}"/>
    <cellStyle name="Comma 14 2 2 2 2 3 2" xfId="4692" xr:uid="{5045D3E8-A24C-47E9-BCAD-89ABBB87AD2C}"/>
    <cellStyle name="Comma 14 2 2 2 2 4" xfId="3612" xr:uid="{51AE25C8-A500-4B80-8D57-7CB7D249B119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3" xfId="3883" xr:uid="{3374BD36-E9D9-408C-A420-506B5BA1EFD5}"/>
    <cellStyle name="Comma 14 2 2 2 4" xfId="1636" xr:uid="{00000000-0005-0000-0000-000096020000}"/>
    <cellStyle name="Comma 14 2 2 2 4 2" xfId="4425" xr:uid="{24C227AA-5061-4B70-A2F3-4B0F0AC93585}"/>
    <cellStyle name="Comma 14 2 2 2 5" xfId="2717" xr:uid="{00000000-0005-0000-0000-000097020000}"/>
    <cellStyle name="Comma 14 2 2 2 5 2" xfId="5506" xr:uid="{9043B030-BC3E-4FD4-9738-947D943F6E6E}"/>
    <cellStyle name="Comma 14 2 2 2 6" xfId="556" xr:uid="{00000000-0005-0000-0000-000098020000}"/>
    <cellStyle name="Comma 14 2 2 2 6 2" xfId="3345" xr:uid="{CC1D16DF-BB91-4584-A00C-90A7DCB38207}"/>
    <cellStyle name="Comma 14 2 2 2 7" xfId="3069" xr:uid="{9F714135-EDA5-4E95-BB87-60BD9D29E872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3" xfId="4023" xr:uid="{080CE462-48E6-439A-B766-C712EEC0AE6D}"/>
    <cellStyle name="Comma 14 2 2 3 3" xfId="1776" xr:uid="{00000000-0005-0000-0000-00009C020000}"/>
    <cellStyle name="Comma 14 2 2 3 3 2" xfId="4565" xr:uid="{C1B51F0D-73E6-473E-BC2E-BFDCA55A364E}"/>
    <cellStyle name="Comma 14 2 2 3 4" xfId="3485" xr:uid="{4A030FA7-F1FC-40DF-A9B2-46724194CA32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3" xfId="3756" xr:uid="{F6F69F0B-17C3-4C64-89FB-82CEBAF9AA0F}"/>
    <cellStyle name="Comma 14 2 2 5" xfId="1509" xr:uid="{00000000-0005-0000-0000-00009F020000}"/>
    <cellStyle name="Comma 14 2 2 5 2" xfId="4298" xr:uid="{97B214B6-D2D4-4282-9049-C7E02B50AB07}"/>
    <cellStyle name="Comma 14 2 2 6" xfId="2590" xr:uid="{00000000-0005-0000-0000-0000A0020000}"/>
    <cellStyle name="Comma 14 2 2 6 2" xfId="5379" xr:uid="{60459823-A5F7-4CD1-8822-A9CA8FCDAA76}"/>
    <cellStyle name="Comma 14 2 2 7" xfId="429" xr:uid="{00000000-0005-0000-0000-0000A1020000}"/>
    <cellStyle name="Comma 14 2 2 7 2" xfId="3218" xr:uid="{BBD93105-3BCC-460F-82B5-FD08DF47522B}"/>
    <cellStyle name="Comma 14 2 2 8" xfId="2942" xr:uid="{4401CC72-D5E1-4477-B409-A4735D7E5320}"/>
    <cellStyle name="Comma 14 2 3" xfId="212" xr:uid="{00000000-0005-0000-0000-0000A2020000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3" xfId="4086" xr:uid="{484A03EF-E30E-495B-9BE6-8F8151CBE32A}"/>
    <cellStyle name="Comma 14 2 3 2 3" xfId="1839" xr:uid="{00000000-0005-0000-0000-0000A6020000}"/>
    <cellStyle name="Comma 14 2 3 2 3 2" xfId="4628" xr:uid="{1A795F2D-5BE4-41E4-85FB-E7137EA1CE5B}"/>
    <cellStyle name="Comma 14 2 3 2 4" xfId="3548" xr:uid="{AD697465-9193-4371-9240-7EC723BE95CF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3" xfId="3819" xr:uid="{9001BD32-72F1-4D0A-BF1B-A95C5C46332A}"/>
    <cellStyle name="Comma 14 2 3 4" xfId="1572" xr:uid="{00000000-0005-0000-0000-0000A9020000}"/>
    <cellStyle name="Comma 14 2 3 4 2" xfId="4361" xr:uid="{28805A84-827B-4A13-BECF-A24FDFA92FCE}"/>
    <cellStyle name="Comma 14 2 3 5" xfId="2653" xr:uid="{00000000-0005-0000-0000-0000AA020000}"/>
    <cellStyle name="Comma 14 2 3 5 2" xfId="5442" xr:uid="{35597938-583E-4669-835F-7356E76F583A}"/>
    <cellStyle name="Comma 14 2 3 6" xfId="492" xr:uid="{00000000-0005-0000-0000-0000AB020000}"/>
    <cellStyle name="Comma 14 2 3 6 2" xfId="3281" xr:uid="{2948D254-91ED-446B-8670-BF2E7CE90DD7}"/>
    <cellStyle name="Comma 14 2 3 7" xfId="3005" xr:uid="{2322BAA9-E38D-4E4B-9F9D-7B0596CA681E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3" xfId="3961" xr:uid="{317F5B88-08D7-4112-83BD-F54DBDA7AEBC}"/>
    <cellStyle name="Comma 14 2 4 3" xfId="1714" xr:uid="{00000000-0005-0000-0000-0000AF020000}"/>
    <cellStyle name="Comma 14 2 4 3 2" xfId="4503" xr:uid="{AF0DC527-03A7-431C-A7A2-AB7ED4BFB0BC}"/>
    <cellStyle name="Comma 14 2 4 4" xfId="3423" xr:uid="{6986FBE9-8B87-4A8C-9DF9-F7680D6A0FB9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3" xfId="3694" xr:uid="{3858EFB8-231E-4CC8-9F62-23A7C9EB288A}"/>
    <cellStyle name="Comma 14 2 6" xfId="1447" xr:uid="{00000000-0005-0000-0000-0000B2020000}"/>
    <cellStyle name="Comma 14 2 6 2" xfId="4236" xr:uid="{947C38EB-7882-4781-8549-DE8F239CC77D}"/>
    <cellStyle name="Comma 14 2 7" xfId="2528" xr:uid="{00000000-0005-0000-0000-0000B3020000}"/>
    <cellStyle name="Comma 14 2 7 2" xfId="5317" xr:uid="{151E8E4D-DDE2-4908-8AA1-10BBDBE3FF9D}"/>
    <cellStyle name="Comma 14 2 8" xfId="367" xr:uid="{00000000-0005-0000-0000-0000B4020000}"/>
    <cellStyle name="Comma 14 2 8 2" xfId="3156" xr:uid="{65638EC4-68F7-41B3-94E5-9D7D393B461D}"/>
    <cellStyle name="Comma 14 2 9" xfId="2880" xr:uid="{547C7A19-4855-4422-8F4E-6143493EE7E2}"/>
    <cellStyle name="Comma 14 3" xfId="118" xr:uid="{00000000-0005-0000-0000-0000B5020000}"/>
    <cellStyle name="Comma 14 3 2" xfId="244" xr:uid="{00000000-0005-0000-0000-0000B6020000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3" xfId="4118" xr:uid="{29AD5190-5599-4DFE-93CE-982391A27595}"/>
    <cellStyle name="Comma 14 3 2 2 3" xfId="1871" xr:uid="{00000000-0005-0000-0000-0000BA020000}"/>
    <cellStyle name="Comma 14 3 2 2 3 2" xfId="4660" xr:uid="{F529AB94-40FD-451E-B106-BB9106F93B84}"/>
    <cellStyle name="Comma 14 3 2 2 4" xfId="3580" xr:uid="{67F6E8E7-CA05-4CE6-B598-22CECF647634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3" xfId="3851" xr:uid="{48A8D194-916D-4283-BD76-2B7AF1ACEFC0}"/>
    <cellStyle name="Comma 14 3 2 4" xfId="1604" xr:uid="{00000000-0005-0000-0000-0000BD020000}"/>
    <cellStyle name="Comma 14 3 2 4 2" xfId="4393" xr:uid="{B4EC7D60-BAD0-4EEE-8B15-5357AE823872}"/>
    <cellStyle name="Comma 14 3 2 5" xfId="2685" xr:uid="{00000000-0005-0000-0000-0000BE020000}"/>
    <cellStyle name="Comma 14 3 2 5 2" xfId="5474" xr:uid="{26452E9F-DD03-4CB3-A0E4-E254269BD270}"/>
    <cellStyle name="Comma 14 3 2 6" xfId="524" xr:uid="{00000000-0005-0000-0000-0000BF020000}"/>
    <cellStyle name="Comma 14 3 2 6 2" xfId="3313" xr:uid="{A504C92B-E329-4DD6-95C9-0A69900DA3B3}"/>
    <cellStyle name="Comma 14 3 2 7" xfId="3037" xr:uid="{7C9A4C2B-BE75-4D5F-AD19-34F767DF4BEF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3" xfId="3992" xr:uid="{DA3F6861-7C4B-4376-A362-3BF6215A0B00}"/>
    <cellStyle name="Comma 14 3 3 3" xfId="1745" xr:uid="{00000000-0005-0000-0000-0000C3020000}"/>
    <cellStyle name="Comma 14 3 3 3 2" xfId="4534" xr:uid="{A0CEDB22-7C78-4847-B797-847AF01623D6}"/>
    <cellStyle name="Comma 14 3 3 4" xfId="3454" xr:uid="{DFB2657B-36E7-4167-B0F4-C9561C06C46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3" xfId="3725" xr:uid="{3CF811AE-A5F6-4108-A2E9-E906051773EF}"/>
    <cellStyle name="Comma 14 3 5" xfId="1478" xr:uid="{00000000-0005-0000-0000-0000C6020000}"/>
    <cellStyle name="Comma 14 3 5 2" xfId="4267" xr:uid="{5674AAE0-5E04-443B-806A-FDDC78788676}"/>
    <cellStyle name="Comma 14 3 6" xfId="2559" xr:uid="{00000000-0005-0000-0000-0000C7020000}"/>
    <cellStyle name="Comma 14 3 6 2" xfId="5348" xr:uid="{2DF1B038-7049-4CB4-88E2-8493618BC3F9}"/>
    <cellStyle name="Comma 14 3 7" xfId="398" xr:uid="{00000000-0005-0000-0000-0000C8020000}"/>
    <cellStyle name="Comma 14 3 7 2" xfId="3187" xr:uid="{4630DC8A-7D0D-4CF8-BCCF-2893C839A0CA}"/>
    <cellStyle name="Comma 14 3 8" xfId="2911" xr:uid="{B2AE5ED9-B473-4999-A38D-B2772E6D1563}"/>
    <cellStyle name="Comma 14 4" xfId="180" xr:uid="{00000000-0005-0000-0000-0000C9020000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3" xfId="4054" xr:uid="{ED6A5531-61B2-493C-899A-BC67BFEE3BC7}"/>
    <cellStyle name="Comma 14 4 2 3" xfId="1807" xr:uid="{00000000-0005-0000-0000-0000CD020000}"/>
    <cellStyle name="Comma 14 4 2 3 2" xfId="4596" xr:uid="{34506B8C-D0B9-419E-8A76-1753502932E8}"/>
    <cellStyle name="Comma 14 4 2 4" xfId="3516" xr:uid="{25909047-E0C9-4721-8B1A-0F8CA6D6459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3" xfId="3787" xr:uid="{F3CE892B-E5AC-43CC-B0F6-4FA1E6647A84}"/>
    <cellStyle name="Comma 14 4 4" xfId="1540" xr:uid="{00000000-0005-0000-0000-0000D0020000}"/>
    <cellStyle name="Comma 14 4 4 2" xfId="4329" xr:uid="{A79E844B-7467-46EA-B511-E1EB42ED41B4}"/>
    <cellStyle name="Comma 14 4 5" xfId="2621" xr:uid="{00000000-0005-0000-0000-0000D1020000}"/>
    <cellStyle name="Comma 14 4 5 2" xfId="5410" xr:uid="{4017E168-59A3-473A-A479-954AA78EC3EC}"/>
    <cellStyle name="Comma 14 4 6" xfId="460" xr:uid="{00000000-0005-0000-0000-0000D2020000}"/>
    <cellStyle name="Comma 14 4 6 2" xfId="3249" xr:uid="{D3BFABC3-09E8-4B75-9312-F4E904AB59B0}"/>
    <cellStyle name="Comma 14 4 7" xfId="2973" xr:uid="{4E8B2796-290B-4864-AD1D-A65B14A9C8E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3" xfId="3900" xr:uid="{329BA2F5-5EE3-44A9-A763-5C4125188CC3}"/>
    <cellStyle name="Comma 14 5 3" xfId="1653" xr:uid="{00000000-0005-0000-0000-0000D6020000}"/>
    <cellStyle name="Comma 14 5 3 2" xfId="4442" xr:uid="{518A64D0-C80E-4E6E-8CF4-E7CF9CD1EC14}"/>
    <cellStyle name="Comma 14 5 4" xfId="3362" xr:uid="{FFE7B1A2-40DE-430B-98D3-AC3CC2231A29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3" xfId="3633" xr:uid="{A436BB79-4A52-4104-8A4E-DBADEAFD53AE}"/>
    <cellStyle name="Comma 14 7" xfId="1386" xr:uid="{00000000-0005-0000-0000-0000D9020000}"/>
    <cellStyle name="Comma 14 7 2" xfId="4175" xr:uid="{BA3CED98-12C3-435E-930F-E9957BBA28CC}"/>
    <cellStyle name="Comma 14 8" xfId="2467" xr:uid="{00000000-0005-0000-0000-0000DA020000}"/>
    <cellStyle name="Comma 14 8 2" xfId="5256" xr:uid="{ADC34CFE-DD1D-4E79-B62E-0F2615C2C31E}"/>
    <cellStyle name="Comma 14 9" xfId="306" xr:uid="{00000000-0005-0000-0000-0000DB020000}"/>
    <cellStyle name="Comma 14 9 2" xfId="3095" xr:uid="{E0AC019A-FAB2-4FBD-AD99-A5956AA3B3C8}"/>
    <cellStyle name="Comma 15" xfId="57" xr:uid="{00000000-0005-0000-0000-0000DC020000}"/>
    <cellStyle name="Comma 15 2" xfId="119" xr:uid="{00000000-0005-0000-0000-0000DD020000}"/>
    <cellStyle name="Comma 15 2 2" xfId="245" xr:uid="{00000000-0005-0000-0000-0000DE02000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3" xfId="4119" xr:uid="{EF17FBEB-FC4F-4743-A8B3-3D5C29C6E11D}"/>
    <cellStyle name="Comma 15 2 2 2 3" xfId="1872" xr:uid="{00000000-0005-0000-0000-0000E2020000}"/>
    <cellStyle name="Comma 15 2 2 2 3 2" xfId="4661" xr:uid="{65C1C4E0-9A9F-4653-AC4D-67EFAF747891}"/>
    <cellStyle name="Comma 15 2 2 2 4" xfId="3581" xr:uid="{E3E2E061-19A5-4579-9945-EB843D869D8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3" xfId="3852" xr:uid="{1F6AAD7F-1143-447B-8C0E-9C7351BD4E90}"/>
    <cellStyle name="Comma 15 2 2 4" xfId="1605" xr:uid="{00000000-0005-0000-0000-0000E5020000}"/>
    <cellStyle name="Comma 15 2 2 4 2" xfId="4394" xr:uid="{CB9E3EBB-434F-458D-BE3E-C4B50DD0DA4F}"/>
    <cellStyle name="Comma 15 2 2 5" xfId="2686" xr:uid="{00000000-0005-0000-0000-0000E6020000}"/>
    <cellStyle name="Comma 15 2 2 5 2" xfId="5475" xr:uid="{39AAEB51-3B6F-4B1B-88DE-DDC615500D0E}"/>
    <cellStyle name="Comma 15 2 2 6" xfId="525" xr:uid="{00000000-0005-0000-0000-0000E7020000}"/>
    <cellStyle name="Comma 15 2 2 6 2" xfId="3314" xr:uid="{2F8217A0-D7F1-4020-BD5F-AAB607EBEBE8}"/>
    <cellStyle name="Comma 15 2 2 7" xfId="3038" xr:uid="{A55EAF86-6EEA-4ADE-9073-958D5F79AA0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3" xfId="3993" xr:uid="{5B4A9DC9-01C0-4A50-86DB-C32CADE9D399}"/>
    <cellStyle name="Comma 15 2 3 3" xfId="1746" xr:uid="{00000000-0005-0000-0000-0000EB020000}"/>
    <cellStyle name="Comma 15 2 3 3 2" xfId="4535" xr:uid="{3A7F4773-0395-4FD4-A335-E914AEDBF233}"/>
    <cellStyle name="Comma 15 2 3 4" xfId="3455" xr:uid="{1103E0DD-58A2-4EC4-9435-4991410BA928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3" xfId="3726" xr:uid="{C3FFCB8D-CB32-48FF-A7B1-6355894F2691}"/>
    <cellStyle name="Comma 15 2 5" xfId="1479" xr:uid="{00000000-0005-0000-0000-0000EE020000}"/>
    <cellStyle name="Comma 15 2 5 2" xfId="4268" xr:uid="{BC50AB72-81C0-4BA4-91B5-678FD89762D5}"/>
    <cellStyle name="Comma 15 2 6" xfId="2560" xr:uid="{00000000-0005-0000-0000-0000EF020000}"/>
    <cellStyle name="Comma 15 2 6 2" xfId="5349" xr:uid="{0B1533D9-5AFE-4ADB-9BC1-6B00AC472861}"/>
    <cellStyle name="Comma 15 2 7" xfId="399" xr:uid="{00000000-0005-0000-0000-0000F0020000}"/>
    <cellStyle name="Comma 15 2 7 2" xfId="3188" xr:uid="{6D955C18-8BBF-435D-93BA-9D9D385DEBA1}"/>
    <cellStyle name="Comma 15 2 8" xfId="2912" xr:uid="{504A2438-7C27-47A1-908E-B1069EF58FAA}"/>
    <cellStyle name="Comma 15 3" xfId="181" xr:uid="{00000000-0005-0000-0000-0000F1020000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3" xfId="4055" xr:uid="{17AE6A79-D2A8-4F7F-A168-E74B90F651B0}"/>
    <cellStyle name="Comma 15 3 2 3" xfId="1808" xr:uid="{00000000-0005-0000-0000-0000F5020000}"/>
    <cellStyle name="Comma 15 3 2 3 2" xfId="4597" xr:uid="{0C296C5E-FEE3-4C6A-BC32-5A12F64636EC}"/>
    <cellStyle name="Comma 15 3 2 4" xfId="3517" xr:uid="{48CDF6F3-DBE1-4A54-BB2B-CF1BA2433C0E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3" xfId="3788" xr:uid="{5E2040B8-678A-4A44-B562-7131B5F1F51C}"/>
    <cellStyle name="Comma 15 3 4" xfId="1541" xr:uid="{00000000-0005-0000-0000-0000F8020000}"/>
    <cellStyle name="Comma 15 3 4 2" xfId="4330" xr:uid="{DB566DB2-79B0-4625-B5A6-268090625242}"/>
    <cellStyle name="Comma 15 3 5" xfId="2622" xr:uid="{00000000-0005-0000-0000-0000F9020000}"/>
    <cellStyle name="Comma 15 3 5 2" xfId="5411" xr:uid="{B50986BA-4468-41E3-965F-65E006A6E59F}"/>
    <cellStyle name="Comma 15 3 6" xfId="461" xr:uid="{00000000-0005-0000-0000-0000FA020000}"/>
    <cellStyle name="Comma 15 3 6 2" xfId="3250" xr:uid="{960A308F-6145-4B59-BDF4-E8E6872C19D3}"/>
    <cellStyle name="Comma 15 3 7" xfId="2974" xr:uid="{CA49A91E-720C-4407-8DD6-DC3E393C0E23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3" xfId="3931" xr:uid="{9CC67BEE-E06D-45EC-ACFC-959EAED11536}"/>
    <cellStyle name="Comma 15 4 3" xfId="1684" xr:uid="{00000000-0005-0000-0000-0000FE020000}"/>
    <cellStyle name="Comma 15 4 3 2" xfId="4473" xr:uid="{8A51D80D-5A78-43E8-A7D6-635606AE86A1}"/>
    <cellStyle name="Comma 15 4 4" xfId="3393" xr:uid="{AEA4DAA9-B6B9-4F5E-AD7E-052DA1F76626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3" xfId="3664" xr:uid="{BB820C74-6B09-4AF3-B0FB-A9666AD67AD2}"/>
    <cellStyle name="Comma 15 6" xfId="1417" xr:uid="{00000000-0005-0000-0000-000001030000}"/>
    <cellStyle name="Comma 15 6 2" xfId="4206" xr:uid="{348AFCE8-3246-46F9-B16C-A7F4A94423F9}"/>
    <cellStyle name="Comma 15 7" xfId="2498" xr:uid="{00000000-0005-0000-0000-000002030000}"/>
    <cellStyle name="Comma 15 7 2" xfId="5287" xr:uid="{0C9BB482-4198-4B81-8AA1-106BF6C3B09D}"/>
    <cellStyle name="Comma 15 8" xfId="337" xr:uid="{00000000-0005-0000-0000-000003030000}"/>
    <cellStyle name="Comma 15 8 2" xfId="3126" xr:uid="{79A9D898-9E31-4683-8F93-865639076989}"/>
    <cellStyle name="Comma 15 9" xfId="2850" xr:uid="{6E5F6002-8CFC-4738-9AC0-C06FA4F2236D}"/>
    <cellStyle name="Comma 16" xfId="13" xr:uid="{00000000-0005-0000-0000-000004030000}"/>
    <cellStyle name="Comma 16 2" xfId="213" xr:uid="{00000000-0005-0000-0000-000005030000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3" xfId="4087" xr:uid="{246DCD1D-0283-4C1F-AA3A-D0357296DC1C}"/>
    <cellStyle name="Comma 16 2 2 3" xfId="1840" xr:uid="{00000000-0005-0000-0000-000009030000}"/>
    <cellStyle name="Comma 16 2 2 3 2" xfId="4629" xr:uid="{0D026C71-C8A0-48E9-B10D-2A1B90F08D6E}"/>
    <cellStyle name="Comma 16 2 2 4" xfId="3549" xr:uid="{7276440B-C4B3-448B-AE7D-4AC91619AA31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3" xfId="3820" xr:uid="{9B1CCAFD-8E5A-44C5-B148-E19D00E66070}"/>
    <cellStyle name="Comma 16 2 4" xfId="1573" xr:uid="{00000000-0005-0000-0000-00000C030000}"/>
    <cellStyle name="Comma 16 2 4 2" xfId="4362" xr:uid="{B6FCF73A-0C9B-4F83-8203-AD9F5AFA864C}"/>
    <cellStyle name="Comma 16 2 5" xfId="2654" xr:uid="{00000000-0005-0000-0000-00000D030000}"/>
    <cellStyle name="Comma 16 2 5 2" xfId="5443" xr:uid="{FF291D5A-A303-4D73-BF63-D6A8B408B3B1}"/>
    <cellStyle name="Comma 16 2 6" xfId="493" xr:uid="{00000000-0005-0000-0000-00000E030000}"/>
    <cellStyle name="Comma 16 2 6 2" xfId="3282" xr:uid="{97CC5F4E-F886-4C5A-AA2C-892E0DE86296}"/>
    <cellStyle name="Comma 16 2 7" xfId="3006" xr:uid="{1E172C1B-109D-43FE-BC5B-12D49C6AD6F6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3" xfId="3903" xr:uid="{3D48CA31-ADCC-40D6-980C-E8879CA33808}"/>
    <cellStyle name="Comma 16 3 3" xfId="1656" xr:uid="{00000000-0005-0000-0000-000012030000}"/>
    <cellStyle name="Comma 16 3 3 2" xfId="4445" xr:uid="{1C77228A-4757-4C10-A140-774B6D6690F5}"/>
    <cellStyle name="Comma 16 3 4" xfId="3365" xr:uid="{3EB66283-D2E4-4ED2-95C7-45886F299730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3" xfId="3636" xr:uid="{53E47497-037C-4027-8324-BA533BDA7C6A}"/>
    <cellStyle name="Comma 16 5" xfId="1389" xr:uid="{00000000-0005-0000-0000-000015030000}"/>
    <cellStyle name="Comma 16 5 2" xfId="4178" xr:uid="{C6546645-B1E9-4E72-9B96-BDD6C6ADB73F}"/>
    <cellStyle name="Comma 16 6" xfId="2470" xr:uid="{00000000-0005-0000-0000-000016030000}"/>
    <cellStyle name="Comma 16 6 2" xfId="5259" xr:uid="{84CE7D77-0854-456C-9A7E-AAC4A6EDE412}"/>
    <cellStyle name="Comma 16 7" xfId="309" xr:uid="{00000000-0005-0000-0000-000017030000}"/>
    <cellStyle name="Comma 16 7 2" xfId="3098" xr:uid="{32994EFC-0492-43BE-9BC1-C41B07771226}"/>
    <cellStyle name="Comma 16 8" xfId="2822" xr:uid="{696A0B83-AFD6-4A37-B7D1-6007FEFD6A27}"/>
    <cellStyle name="Comma 17" xfId="12" xr:uid="{00000000-0005-0000-0000-000018030000}"/>
    <cellStyle name="Comma 17 2" xfId="277" xr:uid="{00000000-0005-0000-0000-000019030000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3" xfId="4151" xr:uid="{761C660C-975E-49EA-BEBB-15D1F3009704}"/>
    <cellStyle name="Comma 17 2 2 3" xfId="1904" xr:uid="{00000000-0005-0000-0000-00001D030000}"/>
    <cellStyle name="Comma 17 2 2 3 2" xfId="4693" xr:uid="{534C7C4B-B459-4669-9E16-8972B9B7BB9D}"/>
    <cellStyle name="Comma 17 2 2 4" xfId="3613" xr:uid="{1FA31A27-3785-42D2-AE5B-1E9B3E8818CF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3" xfId="3884" xr:uid="{FC3336DF-8F55-4023-B2E1-89689B55DF3F}"/>
    <cellStyle name="Comma 17 2 4" xfId="1637" xr:uid="{00000000-0005-0000-0000-000020030000}"/>
    <cellStyle name="Comma 17 2 4 2" xfId="4426" xr:uid="{1EBAFDED-A705-45DB-823F-45FA27FF5289}"/>
    <cellStyle name="Comma 17 2 5" xfId="2718" xr:uid="{00000000-0005-0000-0000-000021030000}"/>
    <cellStyle name="Comma 17 2 5 2" xfId="5507" xr:uid="{53075EC5-CEB8-46F7-9D56-9EA22A9E2A4E}"/>
    <cellStyle name="Comma 17 2 6" xfId="557" xr:uid="{00000000-0005-0000-0000-000022030000}"/>
    <cellStyle name="Comma 17 2 6 2" xfId="3346" xr:uid="{71514018-E21F-4251-BA70-BEA11F6B831A}"/>
    <cellStyle name="Comma 17 2 7" xfId="3070" xr:uid="{0156F922-24E1-428D-871C-C7B0F97F903C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3" xfId="3902" xr:uid="{3BD784A6-2161-4E82-8334-ADF230ACC256}"/>
    <cellStyle name="Comma 17 3 3" xfId="1655" xr:uid="{00000000-0005-0000-0000-000026030000}"/>
    <cellStyle name="Comma 17 3 3 2" xfId="4444" xr:uid="{4DD21455-0DBC-415F-807B-8B7BBA158B7E}"/>
    <cellStyle name="Comma 17 3 4" xfId="3364" xr:uid="{8D6BE0F8-8B11-4AF4-9711-1659B1A49DB7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3" xfId="3635" xr:uid="{E94ECE4E-3C32-46F9-A655-481F69B2F64D}"/>
    <cellStyle name="Comma 17 5" xfId="1388" xr:uid="{00000000-0005-0000-0000-000029030000}"/>
    <cellStyle name="Comma 17 5 2" xfId="4177" xr:uid="{A7AA3BB2-BC1C-4E6B-B4B8-089566552CC1}"/>
    <cellStyle name="Comma 17 6" xfId="2469" xr:uid="{00000000-0005-0000-0000-00002A030000}"/>
    <cellStyle name="Comma 17 6 2" xfId="5258" xr:uid="{542A4BEF-45CE-49B7-9BCD-4E84EA6BD88A}"/>
    <cellStyle name="Comma 17 7" xfId="308" xr:uid="{00000000-0005-0000-0000-00002B030000}"/>
    <cellStyle name="Comma 17 7 2" xfId="3097" xr:uid="{C2164010-3742-4F70-8BE3-58B9ADBDCFC7}"/>
    <cellStyle name="Comma 17 8" xfId="2821" xr:uid="{F2923519-EDCC-4BC1-B4C8-299D43983F01}"/>
    <cellStyle name="Comma 18" xfId="18" xr:uid="{00000000-0005-0000-0000-00002C030000}"/>
    <cellStyle name="Comma 18 2" xfId="278" xr:uid="{00000000-0005-0000-0000-00002D030000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3" xfId="4152" xr:uid="{F9D2E732-DE1D-4843-9DD9-AAE297680483}"/>
    <cellStyle name="Comma 18 2 2 3" xfId="1905" xr:uid="{00000000-0005-0000-0000-000031030000}"/>
    <cellStyle name="Comma 18 2 2 3 2" xfId="4694" xr:uid="{EDCE1375-F339-43F4-A1E0-BDDCA02A3047}"/>
    <cellStyle name="Comma 18 2 2 4" xfId="3614" xr:uid="{60D44737-7814-4107-9482-E852964461F0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3" xfId="3885" xr:uid="{4D4E6CB8-4673-4C0C-B35B-7627E02C53CB}"/>
    <cellStyle name="Comma 18 2 4" xfId="1638" xr:uid="{00000000-0005-0000-0000-000034030000}"/>
    <cellStyle name="Comma 18 2 4 2" xfId="4427" xr:uid="{094241A4-5080-499A-ADC1-CF229963E0F0}"/>
    <cellStyle name="Comma 18 2 5" xfId="2719" xr:uid="{00000000-0005-0000-0000-000035030000}"/>
    <cellStyle name="Comma 18 2 5 2" xfId="5508" xr:uid="{A65D1FA4-E3E0-4154-8690-0C182D8B2B5B}"/>
    <cellStyle name="Comma 18 2 6" xfId="558" xr:uid="{00000000-0005-0000-0000-000036030000}"/>
    <cellStyle name="Comma 18 2 6 2" xfId="3347" xr:uid="{29FF3BA0-B739-4971-BAC3-10441CBED99B}"/>
    <cellStyle name="Comma 18 2 7" xfId="3071" xr:uid="{CB885B91-0F93-46CD-B0CC-2482305CC643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3" xfId="3905" xr:uid="{B672A8AF-D77A-49CB-A0C5-15D6C7697091}"/>
    <cellStyle name="Comma 18 3 3" xfId="1658" xr:uid="{00000000-0005-0000-0000-00003A030000}"/>
    <cellStyle name="Comma 18 3 3 2" xfId="4447" xr:uid="{86347695-2A65-4E89-BE22-2CE0F4C62DE7}"/>
    <cellStyle name="Comma 18 3 4" xfId="3367" xr:uid="{A4414C3B-EE9F-4DD6-9394-E1D499A49563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3" xfId="3638" xr:uid="{2C2176A5-506D-4443-AE80-DE0C873F08B5}"/>
    <cellStyle name="Comma 18 5" xfId="1391" xr:uid="{00000000-0005-0000-0000-00003D030000}"/>
    <cellStyle name="Comma 18 5 2" xfId="4180" xr:uid="{DC501208-F7E6-40C1-981F-07EE59733131}"/>
    <cellStyle name="Comma 18 6" xfId="2472" xr:uid="{00000000-0005-0000-0000-00003E030000}"/>
    <cellStyle name="Comma 18 6 2" xfId="5261" xr:uid="{7BD5A3EB-1B36-47C2-A928-C1D64B09656D}"/>
    <cellStyle name="Comma 18 7" xfId="311" xr:uid="{00000000-0005-0000-0000-00003F030000}"/>
    <cellStyle name="Comma 18 7 2" xfId="3100" xr:uid="{98CA8E33-3040-431A-8298-3FF80BA8AF47}"/>
    <cellStyle name="Comma 18 8" xfId="2824" xr:uid="{84C8B9B3-6A5A-49EF-B860-344790A3FF8B}"/>
    <cellStyle name="Comma 19" xfId="5" xr:uid="{00000000-0005-0000-0000-000040030000}"/>
    <cellStyle name="Comma 19 2" xfId="279" xr:uid="{00000000-0005-0000-0000-000041030000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3" xfId="4153" xr:uid="{F58E9C25-31D4-4EBC-94D5-C58EBD720593}"/>
    <cellStyle name="Comma 19 2 2 3" xfId="1906" xr:uid="{00000000-0005-0000-0000-000045030000}"/>
    <cellStyle name="Comma 19 2 2 3 2" xfId="4695" xr:uid="{2F5D4204-FA39-45D0-A1C8-27431F426CFF}"/>
    <cellStyle name="Comma 19 2 2 4" xfId="3615" xr:uid="{A62EE57D-92DB-49BE-BA73-D0930ADFD34F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3" xfId="3886" xr:uid="{DF5158D8-338D-493F-BB6D-DCC62D059C90}"/>
    <cellStyle name="Comma 19 2 4" xfId="1639" xr:uid="{00000000-0005-0000-0000-000048030000}"/>
    <cellStyle name="Comma 19 2 4 2" xfId="4428" xr:uid="{2BC92D04-5239-4BE1-9521-6E71D995246F}"/>
    <cellStyle name="Comma 19 2 5" xfId="2720" xr:uid="{00000000-0005-0000-0000-000049030000}"/>
    <cellStyle name="Comma 19 2 5 2" xfId="5509" xr:uid="{6A8C28FC-083A-4D14-8151-F0D40E1F6E15}"/>
    <cellStyle name="Comma 19 2 6" xfId="559" xr:uid="{00000000-0005-0000-0000-00004A030000}"/>
    <cellStyle name="Comma 19 2 6 2" xfId="3348" xr:uid="{CB54D7B5-1F40-435F-8134-63AAD4E52E38}"/>
    <cellStyle name="Comma 19 2 7" xfId="3072" xr:uid="{B2EA72B4-9BD4-42A1-A809-2E14334853C4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3" xfId="3896" xr:uid="{08C7D595-7851-4D2A-941E-39C63F446C75}"/>
    <cellStyle name="Comma 19 3 3" xfId="1649" xr:uid="{00000000-0005-0000-0000-00004E030000}"/>
    <cellStyle name="Comma 19 3 3 2" xfId="4438" xr:uid="{AE35F639-2ABA-4932-8EF7-A20B40EA3BC5}"/>
    <cellStyle name="Comma 19 3 4" xfId="3358" xr:uid="{54F34D49-E508-4D67-B883-801364757B95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3" xfId="3629" xr:uid="{3FD30017-8A5F-4499-B034-22A2533D1FD1}"/>
    <cellStyle name="Comma 19 5" xfId="1382" xr:uid="{00000000-0005-0000-0000-000051030000}"/>
    <cellStyle name="Comma 19 5 2" xfId="4171" xr:uid="{CBC719C4-39F9-47EF-9DB6-6B58A6BE4AEC}"/>
    <cellStyle name="Comma 19 6" xfId="2463" xr:uid="{00000000-0005-0000-0000-000052030000}"/>
    <cellStyle name="Comma 19 6 2" xfId="5252" xr:uid="{5680AF92-2D08-49F6-BB1F-EC3F04CA3FC3}"/>
    <cellStyle name="Comma 19 7" xfId="302" xr:uid="{00000000-0005-0000-0000-000053030000}"/>
    <cellStyle name="Comma 19 7 2" xfId="3091" xr:uid="{79DA2853-B279-43B1-AE1F-C1470562021F}"/>
    <cellStyle name="Comma 19 8" xfId="2815" xr:uid="{AA72C086-123D-41BE-903D-3EDF5F190B4C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3" xfId="3626" xr:uid="{4C51C637-0A64-4E96-9F5C-BB2E95316F20}"/>
    <cellStyle name="Comma 2 11" xfId="1379" xr:uid="{00000000-0005-0000-0000-000057030000}"/>
    <cellStyle name="Comma 2 11 2" xfId="4168" xr:uid="{184A714D-16E4-4D61-AF08-CF0E479A222B}"/>
    <cellStyle name="Comma 2 12" xfId="2460" xr:uid="{00000000-0005-0000-0000-000058030000}"/>
    <cellStyle name="Comma 2 12 2" xfId="5249" xr:uid="{892A1E87-90DA-4FD5-ABB8-35D45DA86850}"/>
    <cellStyle name="Comma 2 13" xfId="299" xr:uid="{00000000-0005-0000-0000-000059030000}"/>
    <cellStyle name="Comma 2 13 2" xfId="3088" xr:uid="{CE16B825-A0E0-4C58-9A6A-A4A8F2B44DDA}"/>
    <cellStyle name="Comma 2 14" xfId="2742" xr:uid="{00000000-0005-0000-0000-00005A030000}"/>
    <cellStyle name="Comma 2 14 2" xfId="5531" xr:uid="{9D1BE9A5-006D-459A-AA7D-44E74A118A89}"/>
    <cellStyle name="Comma 2 15" xfId="2812" xr:uid="{0D31C4A7-8506-4BA4-9795-920F9A566007}"/>
    <cellStyle name="Comma 2 17" xfId="2760" xr:uid="{00000000-0005-0000-0000-00005B030000}"/>
    <cellStyle name="Comma 2 17 2" xfId="5549" xr:uid="{E0B79970-5925-4465-8175-66184C467934}"/>
    <cellStyle name="Comma 2 18" xfId="2799" xr:uid="{00000000-0005-0000-0000-00005C030000}"/>
    <cellStyle name="Comma 2 18 2" xfId="5588" xr:uid="{757332A6-B9E7-487A-AC04-3EC46D210ECE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1" xfId="2833" xr:uid="{E1FA7415-03C6-481C-AD93-1A7ED1263C49}"/>
    <cellStyle name="Comma 2 2 2" xfId="54" xr:uid="{00000000-0005-0000-0000-00005F030000}"/>
    <cellStyle name="Comma 2 2 2 10" xfId="2847" xr:uid="{5D9F0622-CB46-4C7B-A6E9-5ADCE8F0C0FE}"/>
    <cellStyle name="Comma 2 2 2 2" xfId="83" xr:uid="{00000000-0005-0000-0000-000060030000}"/>
    <cellStyle name="Comma 2 2 2 2 2" xfId="145" xr:uid="{00000000-0005-0000-0000-000061030000}"/>
    <cellStyle name="Comma 2 2 2 2 2 2" xfId="271" xr:uid="{00000000-0005-0000-0000-000062030000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3" xfId="4145" xr:uid="{B3EE1040-027A-46E2-9C57-C03F31ABFC30}"/>
    <cellStyle name="Comma 2 2 2 2 2 2 2 3" xfId="1898" xr:uid="{00000000-0005-0000-0000-000066030000}"/>
    <cellStyle name="Comma 2 2 2 2 2 2 2 3 2" xfId="4687" xr:uid="{11A55CB3-13DC-48E1-8C55-F0529277BF7E}"/>
    <cellStyle name="Comma 2 2 2 2 2 2 2 4" xfId="3607" xr:uid="{6ACBE349-2307-4B5C-9492-0D679F6104AB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3" xfId="3878" xr:uid="{30418F01-59DB-41CF-AA20-14F61F4E10ED}"/>
    <cellStyle name="Comma 2 2 2 2 2 2 4" xfId="1631" xr:uid="{00000000-0005-0000-0000-000069030000}"/>
    <cellStyle name="Comma 2 2 2 2 2 2 4 2" xfId="4420" xr:uid="{45F331AD-480E-4B6B-9A96-795CD18B7753}"/>
    <cellStyle name="Comma 2 2 2 2 2 2 5" xfId="2712" xr:uid="{00000000-0005-0000-0000-00006A030000}"/>
    <cellStyle name="Comma 2 2 2 2 2 2 5 2" xfId="5501" xr:uid="{545939E5-3963-467C-B46D-B81E8C54178F}"/>
    <cellStyle name="Comma 2 2 2 2 2 2 6" xfId="551" xr:uid="{00000000-0005-0000-0000-00006B030000}"/>
    <cellStyle name="Comma 2 2 2 2 2 2 6 2" xfId="3340" xr:uid="{B2C56863-7B2F-46C6-A3B4-709DD6C77138}"/>
    <cellStyle name="Comma 2 2 2 2 2 2 7" xfId="3064" xr:uid="{4FD23B03-3394-49D8-957C-B37451CE146A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3" xfId="4019" xr:uid="{F4D44F19-3525-4016-A3ED-116BEB04D4C1}"/>
    <cellStyle name="Comma 2 2 2 2 2 3 3" xfId="1772" xr:uid="{00000000-0005-0000-0000-00006F030000}"/>
    <cellStyle name="Comma 2 2 2 2 2 3 3 2" xfId="4561" xr:uid="{1B33CAD2-B3AF-4AD9-BE71-B7289104AF4F}"/>
    <cellStyle name="Comma 2 2 2 2 2 3 4" xfId="3481" xr:uid="{3726DD3B-D5B8-4ACB-8A49-83E88BC4A829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3" xfId="3752" xr:uid="{82D30619-B87F-4331-8441-FFA90064C4F4}"/>
    <cellStyle name="Comma 2 2 2 2 2 5" xfId="1505" xr:uid="{00000000-0005-0000-0000-000072030000}"/>
    <cellStyle name="Comma 2 2 2 2 2 5 2" xfId="4294" xr:uid="{1E4CC86E-BBCE-4A8F-98FE-7538A3515B10}"/>
    <cellStyle name="Comma 2 2 2 2 2 6" xfId="2586" xr:uid="{00000000-0005-0000-0000-000073030000}"/>
    <cellStyle name="Comma 2 2 2 2 2 6 2" xfId="5375" xr:uid="{45863BCE-7647-4059-9E6B-1993411A0117}"/>
    <cellStyle name="Comma 2 2 2 2 2 7" xfId="425" xr:uid="{00000000-0005-0000-0000-000074030000}"/>
    <cellStyle name="Comma 2 2 2 2 2 7 2" xfId="3214" xr:uid="{AB199E5A-8000-4CE5-9739-739D33A666FC}"/>
    <cellStyle name="Comma 2 2 2 2 2 8" xfId="2938" xr:uid="{6ED166B1-30E1-4D9A-AD3A-2CD162B779EA}"/>
    <cellStyle name="Comma 2 2 2 2 3" xfId="207" xr:uid="{00000000-0005-0000-0000-000075030000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3" xfId="4081" xr:uid="{DC329560-16CB-4F6E-8A8A-B86EAFAA3F90}"/>
    <cellStyle name="Comma 2 2 2 2 3 2 3" xfId="1834" xr:uid="{00000000-0005-0000-0000-000079030000}"/>
    <cellStyle name="Comma 2 2 2 2 3 2 3 2" xfId="4623" xr:uid="{968CE91E-330D-4A28-8983-A318CC2E05C9}"/>
    <cellStyle name="Comma 2 2 2 2 3 2 4" xfId="3543" xr:uid="{9B97B8D0-D00A-4112-9F37-BAAC53541C2A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3" xfId="3814" xr:uid="{5C3EEEF6-A5C7-4B92-8AD0-F28FC5E71379}"/>
    <cellStyle name="Comma 2 2 2 2 3 4" xfId="1567" xr:uid="{00000000-0005-0000-0000-00007C030000}"/>
    <cellStyle name="Comma 2 2 2 2 3 4 2" xfId="4356" xr:uid="{38789327-872A-4D23-9677-D686061C2860}"/>
    <cellStyle name="Comma 2 2 2 2 3 5" xfId="2648" xr:uid="{00000000-0005-0000-0000-00007D030000}"/>
    <cellStyle name="Comma 2 2 2 2 3 5 2" xfId="5437" xr:uid="{0FCF3B25-8FBB-403B-B927-1D5E27BBBC22}"/>
    <cellStyle name="Comma 2 2 2 2 3 6" xfId="487" xr:uid="{00000000-0005-0000-0000-00007E030000}"/>
    <cellStyle name="Comma 2 2 2 2 3 6 2" xfId="3276" xr:uid="{011CA79C-89E7-4C74-966A-C6A98259BA1A}"/>
    <cellStyle name="Comma 2 2 2 2 3 7" xfId="3000" xr:uid="{3AC8FB98-F616-42A4-9438-84DA0DA2591A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3" xfId="3957" xr:uid="{577B0A05-A007-456F-A439-56943A86265E}"/>
    <cellStyle name="Comma 2 2 2 2 4 3" xfId="1710" xr:uid="{00000000-0005-0000-0000-000082030000}"/>
    <cellStyle name="Comma 2 2 2 2 4 3 2" xfId="4499" xr:uid="{201D496B-8255-44B2-82E2-3F617E425BE4}"/>
    <cellStyle name="Comma 2 2 2 2 4 4" xfId="3419" xr:uid="{C8D5BBB1-A7D1-48AC-8C63-6B652FB06BE3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3" xfId="3690" xr:uid="{F1B43674-8597-4F9D-99C5-C03B130A2BB2}"/>
    <cellStyle name="Comma 2 2 2 2 6" xfId="1443" xr:uid="{00000000-0005-0000-0000-000085030000}"/>
    <cellStyle name="Comma 2 2 2 2 6 2" xfId="4232" xr:uid="{D80FB8BA-A5F5-413D-B3FE-85099A60F85B}"/>
    <cellStyle name="Comma 2 2 2 2 7" xfId="2524" xr:uid="{00000000-0005-0000-0000-000086030000}"/>
    <cellStyle name="Comma 2 2 2 2 7 2" xfId="5313" xr:uid="{307AEDC6-EFA7-43A6-AC82-DC8D5E486327}"/>
    <cellStyle name="Comma 2 2 2 2 8" xfId="363" xr:uid="{00000000-0005-0000-0000-000087030000}"/>
    <cellStyle name="Comma 2 2 2 2 8 2" xfId="3152" xr:uid="{40BCC8BF-5814-4879-9D9E-BF85704205E9}"/>
    <cellStyle name="Comma 2 2 2 2 9" xfId="2876" xr:uid="{4FF6211D-6E4F-4785-ADDF-9575B4F9D7A9}"/>
    <cellStyle name="Comma 2 2 2 3" xfId="113" xr:uid="{00000000-0005-0000-0000-000088030000}"/>
    <cellStyle name="Comma 2 2 2 3 2" xfId="239" xr:uid="{00000000-0005-0000-0000-000089030000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3" xfId="4113" xr:uid="{FF3E8288-A57D-4219-BCCF-62950DD32110}"/>
    <cellStyle name="Comma 2 2 2 3 2 2 3" xfId="1866" xr:uid="{00000000-0005-0000-0000-00008D030000}"/>
    <cellStyle name="Comma 2 2 2 3 2 2 3 2" xfId="4655" xr:uid="{EB03398E-2677-45B4-A8CD-128B1B6E3B6C}"/>
    <cellStyle name="Comma 2 2 2 3 2 2 4" xfId="3575" xr:uid="{F7C56FB5-4BDF-4E5C-B081-6C9E5187DC54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3" xfId="3846" xr:uid="{7EB17AE2-879B-4C8B-8E83-417B05EF8084}"/>
    <cellStyle name="Comma 2 2 2 3 2 4" xfId="1599" xr:uid="{00000000-0005-0000-0000-000090030000}"/>
    <cellStyle name="Comma 2 2 2 3 2 4 2" xfId="4388" xr:uid="{390BF214-CD28-4C6D-919D-287263A4F93F}"/>
    <cellStyle name="Comma 2 2 2 3 2 5" xfId="2680" xr:uid="{00000000-0005-0000-0000-000091030000}"/>
    <cellStyle name="Comma 2 2 2 3 2 5 2" xfId="5469" xr:uid="{A77DEE36-78E2-4095-806F-48F04104BB4B}"/>
    <cellStyle name="Comma 2 2 2 3 2 6" xfId="519" xr:uid="{00000000-0005-0000-0000-000092030000}"/>
    <cellStyle name="Comma 2 2 2 3 2 6 2" xfId="3308" xr:uid="{AA1FF02B-0F7C-462A-96D1-6A0AAD4A86A6}"/>
    <cellStyle name="Comma 2 2 2 3 2 7" xfId="3032" xr:uid="{A36A697A-3E5A-4061-AA2D-3A2736A687B7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3" xfId="3987" xr:uid="{0A0ECB92-0B49-4F75-AF9C-ACEB9E5077AE}"/>
    <cellStyle name="Comma 2 2 2 3 3 3" xfId="1740" xr:uid="{00000000-0005-0000-0000-000096030000}"/>
    <cellStyle name="Comma 2 2 2 3 3 3 2" xfId="4529" xr:uid="{7C5B4B9C-9C66-429E-BCCA-A9A9485BD29D}"/>
    <cellStyle name="Comma 2 2 2 3 3 4" xfId="3449" xr:uid="{C0809EAD-5680-4523-BE35-7C15357F410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3" xfId="3720" xr:uid="{C134012D-B9FE-4908-994F-959EAE1BE54F}"/>
    <cellStyle name="Comma 2 2 2 3 5" xfId="1473" xr:uid="{00000000-0005-0000-0000-000099030000}"/>
    <cellStyle name="Comma 2 2 2 3 5 2" xfId="4262" xr:uid="{A33C5F8B-BA9D-4C29-B9D0-507ADCE0EA5E}"/>
    <cellStyle name="Comma 2 2 2 3 6" xfId="2554" xr:uid="{00000000-0005-0000-0000-00009A030000}"/>
    <cellStyle name="Comma 2 2 2 3 6 2" xfId="5343" xr:uid="{84DBAC03-CF76-4D67-A583-6BBF86BFB007}"/>
    <cellStyle name="Comma 2 2 2 3 7" xfId="393" xr:uid="{00000000-0005-0000-0000-00009B030000}"/>
    <cellStyle name="Comma 2 2 2 3 7 2" xfId="3182" xr:uid="{8FA3B0BB-941C-48C9-82F9-45D0AD1BCCBB}"/>
    <cellStyle name="Comma 2 2 2 3 8" xfId="2906" xr:uid="{CAFF6A13-9D1B-4768-8EEF-F046EF43B1FF}"/>
    <cellStyle name="Comma 2 2 2 4" xfId="175" xr:uid="{00000000-0005-0000-0000-00009C030000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3" xfId="4049" xr:uid="{E8F96CAF-7F9D-4F23-BC9C-82742E3F9BB9}"/>
    <cellStyle name="Comma 2 2 2 4 2 3" xfId="1802" xr:uid="{00000000-0005-0000-0000-0000A0030000}"/>
    <cellStyle name="Comma 2 2 2 4 2 3 2" xfId="4591" xr:uid="{F7D7BF29-4859-4233-819D-1A88CB942AD6}"/>
    <cellStyle name="Comma 2 2 2 4 2 4" xfId="3511" xr:uid="{AF0B8BCC-2395-40E7-B0B5-66484A8CF0A6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3" xfId="3782" xr:uid="{E5202271-F0B7-4D9F-8F76-B3050E6AD52C}"/>
    <cellStyle name="Comma 2 2 2 4 4" xfId="1535" xr:uid="{00000000-0005-0000-0000-0000A3030000}"/>
    <cellStyle name="Comma 2 2 2 4 4 2" xfId="4324" xr:uid="{BBEE5BB6-0E2E-4698-9498-F6F4C88D4CCA}"/>
    <cellStyle name="Comma 2 2 2 4 5" xfId="2616" xr:uid="{00000000-0005-0000-0000-0000A4030000}"/>
    <cellStyle name="Comma 2 2 2 4 5 2" xfId="5405" xr:uid="{59E1CACB-F563-4BE9-BC9F-A1C6A60BB63B}"/>
    <cellStyle name="Comma 2 2 2 4 6" xfId="455" xr:uid="{00000000-0005-0000-0000-0000A5030000}"/>
    <cellStyle name="Comma 2 2 2 4 6 2" xfId="3244" xr:uid="{50DA2130-3646-4808-BCDF-091F5337A7B7}"/>
    <cellStyle name="Comma 2 2 2 4 7" xfId="2968" xr:uid="{6E0E418E-AC70-4ADC-8344-D307F81E87A6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3" xfId="3928" xr:uid="{57C3DD5C-7201-4B9F-BB26-6ED9B9A7698E}"/>
    <cellStyle name="Comma 2 2 2 5 3" xfId="1681" xr:uid="{00000000-0005-0000-0000-0000A9030000}"/>
    <cellStyle name="Comma 2 2 2 5 3 2" xfId="4470" xr:uid="{30F37907-5939-4A8B-8878-C7C197F3320C}"/>
    <cellStyle name="Comma 2 2 2 5 4" xfId="3390" xr:uid="{B27F3945-0473-404D-9E60-10156B8E7DD3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3" xfId="3661" xr:uid="{1C60A8F5-921A-4D4C-ABF6-784A558B9778}"/>
    <cellStyle name="Comma 2 2 2 7" xfId="1414" xr:uid="{00000000-0005-0000-0000-0000AC030000}"/>
    <cellStyle name="Comma 2 2 2 7 2" xfId="4203" xr:uid="{AB3CF5E9-687D-457B-BEC0-B72B122A1499}"/>
    <cellStyle name="Comma 2 2 2 8" xfId="2495" xr:uid="{00000000-0005-0000-0000-0000AD030000}"/>
    <cellStyle name="Comma 2 2 2 8 2" xfId="5284" xr:uid="{B55AF117-EAA3-47D5-BD75-C7FDC4BCA896}"/>
    <cellStyle name="Comma 2 2 2 9" xfId="334" xr:uid="{00000000-0005-0000-0000-0000AE030000}"/>
    <cellStyle name="Comma 2 2 2 9 2" xfId="3123" xr:uid="{EFDA6BDF-7D5D-475C-AD0C-805C28E46E5F}"/>
    <cellStyle name="Comma 2 2 3" xfId="68" xr:uid="{00000000-0005-0000-0000-0000AF030000}"/>
    <cellStyle name="Comma 2 2 3 2" xfId="130" xr:uid="{00000000-0005-0000-0000-0000B0030000}"/>
    <cellStyle name="Comma 2 2 3 2 2" xfId="256" xr:uid="{00000000-0005-0000-0000-0000B1030000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3" xfId="4130" xr:uid="{B8DA601B-6D7B-427E-84DE-2A207E30736D}"/>
    <cellStyle name="Comma 2 2 3 2 2 2 3" xfId="1883" xr:uid="{00000000-0005-0000-0000-0000B5030000}"/>
    <cellStyle name="Comma 2 2 3 2 2 2 3 2" xfId="4672" xr:uid="{7E00F660-16F6-4E7C-B76F-99F8F48F9862}"/>
    <cellStyle name="Comma 2 2 3 2 2 2 4" xfId="3592" xr:uid="{FDBA548A-D161-4FCA-9C43-03BE4F00392F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3" xfId="3863" xr:uid="{A3F2A674-0804-4C22-880A-5B73889C9A10}"/>
    <cellStyle name="Comma 2 2 3 2 2 4" xfId="1616" xr:uid="{00000000-0005-0000-0000-0000B8030000}"/>
    <cellStyle name="Comma 2 2 3 2 2 4 2" xfId="4405" xr:uid="{7B23A018-A17C-4C92-B11D-66E7408CE086}"/>
    <cellStyle name="Comma 2 2 3 2 2 5" xfId="2697" xr:uid="{00000000-0005-0000-0000-0000B9030000}"/>
    <cellStyle name="Comma 2 2 3 2 2 5 2" xfId="5486" xr:uid="{168EF4F7-9EA2-46BD-99B1-DB8E561ACE3F}"/>
    <cellStyle name="Comma 2 2 3 2 2 6" xfId="536" xr:uid="{00000000-0005-0000-0000-0000BA030000}"/>
    <cellStyle name="Comma 2 2 3 2 2 6 2" xfId="3325" xr:uid="{DCA0E841-7F0F-4EDC-896F-5C29316D4D15}"/>
    <cellStyle name="Comma 2 2 3 2 2 7" xfId="3049" xr:uid="{E09DF815-C3FF-42DD-A84F-A9541B46CD8C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3" xfId="4004" xr:uid="{F24D967F-A661-4C78-BDB0-84D4CD9EDCCB}"/>
    <cellStyle name="Comma 2 2 3 2 3 3" xfId="1757" xr:uid="{00000000-0005-0000-0000-0000BE030000}"/>
    <cellStyle name="Comma 2 2 3 2 3 3 2" xfId="4546" xr:uid="{AE0C07FD-233A-4055-B8BA-799763D55B38}"/>
    <cellStyle name="Comma 2 2 3 2 3 4" xfId="3466" xr:uid="{1BB2931F-847E-4004-A4D9-A6B4AC6CC2A0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3" xfId="3737" xr:uid="{09E222DD-26EA-4986-B491-0C3CCD50BDC4}"/>
    <cellStyle name="Comma 2 2 3 2 5" xfId="1490" xr:uid="{00000000-0005-0000-0000-0000C1030000}"/>
    <cellStyle name="Comma 2 2 3 2 5 2" xfId="4279" xr:uid="{CEC46427-495D-4C3C-8D82-66E9F5D8666C}"/>
    <cellStyle name="Comma 2 2 3 2 6" xfId="2571" xr:uid="{00000000-0005-0000-0000-0000C2030000}"/>
    <cellStyle name="Comma 2 2 3 2 6 2" xfId="5360" xr:uid="{07EDC8C3-931A-46C5-86BC-25DA457D185D}"/>
    <cellStyle name="Comma 2 2 3 2 7" xfId="410" xr:uid="{00000000-0005-0000-0000-0000C3030000}"/>
    <cellStyle name="Comma 2 2 3 2 7 2" xfId="3199" xr:uid="{A43CAC4A-F19A-4AE3-8E27-BEAE61B66FFA}"/>
    <cellStyle name="Comma 2 2 3 2 8" xfId="2923" xr:uid="{F31451E0-2C59-4ACF-972B-9A5FB3BB549A}"/>
    <cellStyle name="Comma 2 2 3 3" xfId="192" xr:uid="{00000000-0005-0000-0000-0000C4030000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3" xfId="4066" xr:uid="{B0594109-DF54-4030-85DF-1BE762656F39}"/>
    <cellStyle name="Comma 2 2 3 3 2 3" xfId="1819" xr:uid="{00000000-0005-0000-0000-0000C8030000}"/>
    <cellStyle name="Comma 2 2 3 3 2 3 2" xfId="4608" xr:uid="{A3990087-565E-49BF-A911-033A0F57F390}"/>
    <cellStyle name="Comma 2 2 3 3 2 4" xfId="3528" xr:uid="{A2989604-8B01-4B67-9F03-3481EC8751EA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3" xfId="3799" xr:uid="{812A7643-953D-47AF-B7D5-C9C1E690866D}"/>
    <cellStyle name="Comma 2 2 3 3 4" xfId="1552" xr:uid="{00000000-0005-0000-0000-0000CB030000}"/>
    <cellStyle name="Comma 2 2 3 3 4 2" xfId="4341" xr:uid="{F74AEABC-D876-48B4-8791-1016E8AF6541}"/>
    <cellStyle name="Comma 2 2 3 3 5" xfId="2633" xr:uid="{00000000-0005-0000-0000-0000CC030000}"/>
    <cellStyle name="Comma 2 2 3 3 5 2" xfId="5422" xr:uid="{CB761C83-CD6B-4870-8F80-C6EAF5CA2736}"/>
    <cellStyle name="Comma 2 2 3 3 6" xfId="472" xr:uid="{00000000-0005-0000-0000-0000CD030000}"/>
    <cellStyle name="Comma 2 2 3 3 6 2" xfId="3261" xr:uid="{119CFB33-74C7-4F61-81D5-6CA8532DA3D1}"/>
    <cellStyle name="Comma 2 2 3 3 7" xfId="2985" xr:uid="{477272E3-85DF-4587-956A-8E98DB003D0B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3" xfId="3942" xr:uid="{A82C61F0-12A8-4DBC-84A1-7B492AB5AE22}"/>
    <cellStyle name="Comma 2 2 3 4 3" xfId="1695" xr:uid="{00000000-0005-0000-0000-0000D1030000}"/>
    <cellStyle name="Comma 2 2 3 4 3 2" xfId="4484" xr:uid="{1E650938-E0B7-47B1-9A38-5C08180E3CF9}"/>
    <cellStyle name="Comma 2 2 3 4 4" xfId="3404" xr:uid="{5195E221-5D8A-4145-9E05-BC77245CD1CD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3" xfId="3675" xr:uid="{4AD9AE53-F89D-465C-9068-35B3051AA899}"/>
    <cellStyle name="Comma 2 2 3 6" xfId="1428" xr:uid="{00000000-0005-0000-0000-0000D4030000}"/>
    <cellStyle name="Comma 2 2 3 6 2" xfId="4217" xr:uid="{132D38C8-A8BE-4E40-94E5-9A56105EDC2F}"/>
    <cellStyle name="Comma 2 2 3 7" xfId="2509" xr:uid="{00000000-0005-0000-0000-0000D5030000}"/>
    <cellStyle name="Comma 2 2 3 7 2" xfId="5298" xr:uid="{E8F34141-2FBA-407B-86F8-67B01351A68E}"/>
    <cellStyle name="Comma 2 2 3 8" xfId="348" xr:uid="{00000000-0005-0000-0000-0000D6030000}"/>
    <cellStyle name="Comma 2 2 3 8 2" xfId="3137" xr:uid="{CE2264AE-433B-4C24-A4F6-E643C3CEBDFE}"/>
    <cellStyle name="Comma 2 2 3 9" xfId="2861" xr:uid="{E958BB35-8D8D-4258-A691-B6DA02A90425}"/>
    <cellStyle name="Comma 2 2 4" xfId="98" xr:uid="{00000000-0005-0000-0000-0000D7030000}"/>
    <cellStyle name="Comma 2 2 4 2" xfId="224" xr:uid="{00000000-0005-0000-0000-0000D8030000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3" xfId="4098" xr:uid="{4AED8002-3588-4189-849A-D61DC9A5221E}"/>
    <cellStyle name="Comma 2 2 4 2 2 3" xfId="1851" xr:uid="{00000000-0005-0000-0000-0000DC030000}"/>
    <cellStyle name="Comma 2 2 4 2 2 3 2" xfId="4640" xr:uid="{74E70BFE-7622-4BE9-83B0-60667B7E6D10}"/>
    <cellStyle name="Comma 2 2 4 2 2 4" xfId="3560" xr:uid="{BF4FAE83-A138-430A-84BC-829AD0F9B4DA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3" xfId="3831" xr:uid="{42FDB4C1-745B-4B29-A982-DFAF9E04738B}"/>
    <cellStyle name="Comma 2 2 4 2 4" xfId="1584" xr:uid="{00000000-0005-0000-0000-0000DF030000}"/>
    <cellStyle name="Comma 2 2 4 2 4 2" xfId="4373" xr:uid="{4ED4E9FE-20D8-4735-A5BB-31DBD94D4540}"/>
    <cellStyle name="Comma 2 2 4 2 5" xfId="2665" xr:uid="{00000000-0005-0000-0000-0000E0030000}"/>
    <cellStyle name="Comma 2 2 4 2 5 2" xfId="5454" xr:uid="{074596E3-7E26-4099-A8DE-A5C09A915B86}"/>
    <cellStyle name="Comma 2 2 4 2 6" xfId="504" xr:uid="{00000000-0005-0000-0000-0000E1030000}"/>
    <cellStyle name="Comma 2 2 4 2 6 2" xfId="3293" xr:uid="{4D3F4F92-198E-458A-A1F5-7FD1C2B3E836}"/>
    <cellStyle name="Comma 2 2 4 2 7" xfId="3017" xr:uid="{2134DCCF-D3AE-4DDA-B9C6-69A998C89969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3" xfId="3972" xr:uid="{982F5B2E-D554-4B61-A008-543839CE105A}"/>
    <cellStyle name="Comma 2 2 4 3 3" xfId="1725" xr:uid="{00000000-0005-0000-0000-0000E5030000}"/>
    <cellStyle name="Comma 2 2 4 3 3 2" xfId="4514" xr:uid="{AACC0F75-DDC5-48AD-8339-B8D4C1DD2838}"/>
    <cellStyle name="Comma 2 2 4 3 4" xfId="3434" xr:uid="{0CD64063-D01E-4B32-8776-1FC056A92DBB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3" xfId="3705" xr:uid="{5BA0AEC4-253A-4188-9CD7-3CEBEC6B7E18}"/>
    <cellStyle name="Comma 2 2 4 5" xfId="1458" xr:uid="{00000000-0005-0000-0000-0000E8030000}"/>
    <cellStyle name="Comma 2 2 4 5 2" xfId="4247" xr:uid="{F3E255E9-854E-4AB1-91EA-5B69F51806AF}"/>
    <cellStyle name="Comma 2 2 4 6" xfId="2539" xr:uid="{00000000-0005-0000-0000-0000E9030000}"/>
    <cellStyle name="Comma 2 2 4 6 2" xfId="5328" xr:uid="{6DA7B079-AE69-4C53-86E8-30CE0807B76C}"/>
    <cellStyle name="Comma 2 2 4 7" xfId="378" xr:uid="{00000000-0005-0000-0000-0000EA030000}"/>
    <cellStyle name="Comma 2 2 4 7 2" xfId="3167" xr:uid="{532B7D87-169E-4E19-956D-DD3BEA27B5AE}"/>
    <cellStyle name="Comma 2 2 4 8" xfId="2891" xr:uid="{E6E27898-DCF6-4937-B7F1-D0B066325CA3}"/>
    <cellStyle name="Comma 2 2 5" xfId="160" xr:uid="{00000000-0005-0000-0000-0000EB030000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3" xfId="4034" xr:uid="{E491C7EB-085E-4CED-AD9F-B428478660A6}"/>
    <cellStyle name="Comma 2 2 5 2 3" xfId="1787" xr:uid="{00000000-0005-0000-0000-0000EF030000}"/>
    <cellStyle name="Comma 2 2 5 2 3 2" xfId="4576" xr:uid="{4601D5DB-D940-4C9E-93CE-C8932782B00E}"/>
    <cellStyle name="Comma 2 2 5 2 4" xfId="3496" xr:uid="{2A968E34-948E-44A4-BE24-B790E59725D9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3" xfId="3767" xr:uid="{FCC15754-B29E-4330-A05B-86969CBD17C0}"/>
    <cellStyle name="Comma 2 2 5 4" xfId="1520" xr:uid="{00000000-0005-0000-0000-0000F2030000}"/>
    <cellStyle name="Comma 2 2 5 4 2" xfId="4309" xr:uid="{D2FF1808-418C-44A4-A531-39E78CD615D4}"/>
    <cellStyle name="Comma 2 2 5 5" xfId="2601" xr:uid="{00000000-0005-0000-0000-0000F3030000}"/>
    <cellStyle name="Comma 2 2 5 5 2" xfId="5390" xr:uid="{21E06D06-4F8F-45D9-AC87-ABACD910504C}"/>
    <cellStyle name="Comma 2 2 5 6" xfId="440" xr:uid="{00000000-0005-0000-0000-0000F4030000}"/>
    <cellStyle name="Comma 2 2 5 6 2" xfId="3229" xr:uid="{8767F43A-290E-40FB-9086-90DFCFD3C1F0}"/>
    <cellStyle name="Comma 2 2 5 7" xfId="2953" xr:uid="{9F8000AD-14A8-4345-8E65-50A561BF9588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3" xfId="3914" xr:uid="{632D7F90-29B2-410D-80EB-7A71F267043B}"/>
    <cellStyle name="Comma 2 2 6 3" xfId="1667" xr:uid="{00000000-0005-0000-0000-0000F8030000}"/>
    <cellStyle name="Comma 2 2 6 3 2" xfId="4456" xr:uid="{888A0046-346B-462B-8A11-48B8DA133C99}"/>
    <cellStyle name="Comma 2 2 6 4" xfId="3376" xr:uid="{92CD2740-7E31-4435-8950-89DEBD30FDD1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3" xfId="3647" xr:uid="{F0823942-3579-4C6A-B3FA-BEC40F80DA2B}"/>
    <cellStyle name="Comma 2 2 8" xfId="1400" xr:uid="{00000000-0005-0000-0000-0000FB030000}"/>
    <cellStyle name="Comma 2 2 8 2" xfId="4189" xr:uid="{AB29D5CB-3906-4661-9694-18E6450088FC}"/>
    <cellStyle name="Comma 2 2 9" xfId="2481" xr:uid="{00000000-0005-0000-0000-0000FC030000}"/>
    <cellStyle name="Comma 2 2 9 2" xfId="5270" xr:uid="{55D24078-8118-47E3-ACA8-9A1FD0A6348F}"/>
    <cellStyle name="Comma 2 3" xfId="44" xr:uid="{00000000-0005-0000-0000-0000FD030000}"/>
    <cellStyle name="Comma 2 3 10" xfId="2837" xr:uid="{3004E0B2-31CE-4F8E-A0AF-C962F4208571}"/>
    <cellStyle name="Comma 2 3 2" xfId="73" xr:uid="{00000000-0005-0000-0000-0000FE030000}"/>
    <cellStyle name="Comma 2 3 2 2" xfId="135" xr:uid="{00000000-0005-0000-0000-0000FF030000}"/>
    <cellStyle name="Comma 2 3 2 2 2" xfId="261" xr:uid="{00000000-0005-0000-0000-000000040000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3" xfId="4135" xr:uid="{D03299E6-EA28-400B-A8E1-7A39FADA69F4}"/>
    <cellStyle name="Comma 2 3 2 2 2 2 3" xfId="1888" xr:uid="{00000000-0005-0000-0000-000004040000}"/>
    <cellStyle name="Comma 2 3 2 2 2 2 3 2" xfId="4677" xr:uid="{9B835049-CF8E-468C-8A6B-476A1F51C863}"/>
    <cellStyle name="Comma 2 3 2 2 2 2 4" xfId="3597" xr:uid="{D2167762-856B-4340-808F-E37FB131C111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3" xfId="3868" xr:uid="{8880A861-9B68-4BA8-A9C6-F910B68977C6}"/>
    <cellStyle name="Comma 2 3 2 2 2 4" xfId="1621" xr:uid="{00000000-0005-0000-0000-000007040000}"/>
    <cellStyle name="Comma 2 3 2 2 2 4 2" xfId="4410" xr:uid="{AC08E042-485F-4468-BD2C-A1B54CF96781}"/>
    <cellStyle name="Comma 2 3 2 2 2 5" xfId="2702" xr:uid="{00000000-0005-0000-0000-000008040000}"/>
    <cellStyle name="Comma 2 3 2 2 2 5 2" xfId="5491" xr:uid="{AE2EFFC4-4E91-4D13-9574-81578F71CC27}"/>
    <cellStyle name="Comma 2 3 2 2 2 6" xfId="541" xr:uid="{00000000-0005-0000-0000-000009040000}"/>
    <cellStyle name="Comma 2 3 2 2 2 6 2" xfId="3330" xr:uid="{922552D7-B5B8-46B1-B9FC-53E8A99722B4}"/>
    <cellStyle name="Comma 2 3 2 2 2 7" xfId="3054" xr:uid="{7B71EF1B-5A43-40F8-993C-96336D83476E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3" xfId="4009" xr:uid="{01EA3596-D21F-482F-8BF5-BC6B8F70DEE5}"/>
    <cellStyle name="Comma 2 3 2 2 3 3" xfId="1762" xr:uid="{00000000-0005-0000-0000-00000D040000}"/>
    <cellStyle name="Comma 2 3 2 2 3 3 2" xfId="4551" xr:uid="{F4EED51A-4374-4938-B429-7FE87F117725}"/>
    <cellStyle name="Comma 2 3 2 2 3 4" xfId="3471" xr:uid="{54722132-8EC7-4E69-9F80-7EF84274A116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3" xfId="3742" xr:uid="{187C794F-9544-4638-B03B-42CCA70EA01A}"/>
    <cellStyle name="Comma 2 3 2 2 5" xfId="1495" xr:uid="{00000000-0005-0000-0000-000010040000}"/>
    <cellStyle name="Comma 2 3 2 2 5 2" xfId="4284" xr:uid="{0DBEC248-2403-48D1-B56E-2BD7CE554E49}"/>
    <cellStyle name="Comma 2 3 2 2 6" xfId="2576" xr:uid="{00000000-0005-0000-0000-000011040000}"/>
    <cellStyle name="Comma 2 3 2 2 6 2" xfId="5365" xr:uid="{11B3FFD3-74E3-4623-9540-B0E0367E72E7}"/>
    <cellStyle name="Comma 2 3 2 2 7" xfId="415" xr:uid="{00000000-0005-0000-0000-000012040000}"/>
    <cellStyle name="Comma 2 3 2 2 7 2" xfId="3204" xr:uid="{98049EA7-085B-4605-A808-46A80E1F29CE}"/>
    <cellStyle name="Comma 2 3 2 2 8" xfId="2928" xr:uid="{4C3E3824-C4DE-4169-9BE7-A7E23CF3FECF}"/>
    <cellStyle name="Comma 2 3 2 3" xfId="197" xr:uid="{00000000-0005-0000-0000-000013040000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3" xfId="4071" xr:uid="{D8907E1A-36D0-4A81-B8C3-D56B484DD218}"/>
    <cellStyle name="Comma 2 3 2 3 2 3" xfId="1824" xr:uid="{00000000-0005-0000-0000-000017040000}"/>
    <cellStyle name="Comma 2 3 2 3 2 3 2" xfId="4613" xr:uid="{3F889FB9-5F6C-4983-AE22-83A0AF5C1525}"/>
    <cellStyle name="Comma 2 3 2 3 2 4" xfId="3533" xr:uid="{39D55044-D1AF-42B8-AB82-7A9D6DD8DF3A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3" xfId="3804" xr:uid="{45A5719F-6E9F-4CCE-A39C-D88555BE022E}"/>
    <cellStyle name="Comma 2 3 2 3 4" xfId="1557" xr:uid="{00000000-0005-0000-0000-00001A040000}"/>
    <cellStyle name="Comma 2 3 2 3 4 2" xfId="4346" xr:uid="{B03F1C9B-45D4-402B-9261-05294B7F7431}"/>
    <cellStyle name="Comma 2 3 2 3 5" xfId="2638" xr:uid="{00000000-0005-0000-0000-00001B040000}"/>
    <cellStyle name="Comma 2 3 2 3 5 2" xfId="5427" xr:uid="{D696B622-D246-45D3-90A7-14A9CD351F03}"/>
    <cellStyle name="Comma 2 3 2 3 6" xfId="477" xr:uid="{00000000-0005-0000-0000-00001C040000}"/>
    <cellStyle name="Comma 2 3 2 3 6 2" xfId="3266" xr:uid="{89F220CA-E4A7-447E-80E2-118CE40559E7}"/>
    <cellStyle name="Comma 2 3 2 3 7" xfId="2990" xr:uid="{086EE65E-5204-4AB1-A451-63A5A2AF3F95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3" xfId="3947" xr:uid="{FE7B252C-E79A-488B-B76F-C9D82CB8E794}"/>
    <cellStyle name="Comma 2 3 2 4 3" xfId="1700" xr:uid="{00000000-0005-0000-0000-000020040000}"/>
    <cellStyle name="Comma 2 3 2 4 3 2" xfId="4489" xr:uid="{E7024FA7-4E2F-47F1-B679-988DF90B7A13}"/>
    <cellStyle name="Comma 2 3 2 4 4" xfId="3409" xr:uid="{92A22923-DB48-420D-8DAB-53117F3822F8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3" xfId="3680" xr:uid="{C0246E33-B513-4A26-96F3-88D4D3B8A43D}"/>
    <cellStyle name="Comma 2 3 2 6" xfId="1433" xr:uid="{00000000-0005-0000-0000-000023040000}"/>
    <cellStyle name="Comma 2 3 2 6 2" xfId="4222" xr:uid="{89D07CA2-AF72-442D-B620-1C3806BD90F6}"/>
    <cellStyle name="Comma 2 3 2 7" xfId="2514" xr:uid="{00000000-0005-0000-0000-000024040000}"/>
    <cellStyle name="Comma 2 3 2 7 2" xfId="5303" xr:uid="{3D019C76-E66A-4723-A0CA-E48A5960FB4C}"/>
    <cellStyle name="Comma 2 3 2 8" xfId="353" xr:uid="{00000000-0005-0000-0000-000025040000}"/>
    <cellStyle name="Comma 2 3 2 8 2" xfId="3142" xr:uid="{1AB03377-603A-49D9-BFBB-6DBA2111BF55}"/>
    <cellStyle name="Comma 2 3 2 9" xfId="2866" xr:uid="{799266A4-A1CC-4871-82B0-8193E79B07A2}"/>
    <cellStyle name="Comma 2 3 3" xfId="103" xr:uid="{00000000-0005-0000-0000-000026040000}"/>
    <cellStyle name="Comma 2 3 3 2" xfId="229" xr:uid="{00000000-0005-0000-0000-000027040000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3" xfId="4103" xr:uid="{2368DCD5-4EA7-43BC-B5E8-40075479B5CF}"/>
    <cellStyle name="Comma 2 3 3 2 2 3" xfId="1856" xr:uid="{00000000-0005-0000-0000-00002B040000}"/>
    <cellStyle name="Comma 2 3 3 2 2 3 2" xfId="4645" xr:uid="{029F1765-4150-476B-AA75-E224326CCFED}"/>
    <cellStyle name="Comma 2 3 3 2 2 4" xfId="3565" xr:uid="{A734C8B8-A26A-4575-86C7-DBF94B5E8C5D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3" xfId="3836" xr:uid="{0AFC8493-FAB1-469B-AD63-BC496EA44FE7}"/>
    <cellStyle name="Comma 2 3 3 2 4" xfId="1589" xr:uid="{00000000-0005-0000-0000-00002E040000}"/>
    <cellStyle name="Comma 2 3 3 2 4 2" xfId="4378" xr:uid="{BDA42A83-CB9E-414F-944A-16E780A62868}"/>
    <cellStyle name="Comma 2 3 3 2 5" xfId="2670" xr:uid="{00000000-0005-0000-0000-00002F040000}"/>
    <cellStyle name="Comma 2 3 3 2 5 2" xfId="5459" xr:uid="{5502D33A-4916-4A13-8924-B43E630C2BAD}"/>
    <cellStyle name="Comma 2 3 3 2 6" xfId="509" xr:uid="{00000000-0005-0000-0000-000030040000}"/>
    <cellStyle name="Comma 2 3 3 2 6 2" xfId="3298" xr:uid="{DE916597-69F5-4E92-A7C3-09E7195C64D5}"/>
    <cellStyle name="Comma 2 3 3 2 7" xfId="3022" xr:uid="{703F3B21-F37F-4F68-8BA8-044D5C2CAAB3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3" xfId="3977" xr:uid="{E4584A41-35FF-4F17-92D1-7192213F4A6B}"/>
    <cellStyle name="Comma 2 3 3 3 3" xfId="1730" xr:uid="{00000000-0005-0000-0000-000034040000}"/>
    <cellStyle name="Comma 2 3 3 3 3 2" xfId="4519" xr:uid="{09D4B042-6B60-40E2-98FB-FE9B635FB206}"/>
    <cellStyle name="Comma 2 3 3 3 4" xfId="3439" xr:uid="{E2E3C438-1E9C-4F11-9D61-2F28588DC758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3" xfId="3710" xr:uid="{FEE5E355-D067-4CE3-AFB0-B53F28F49F81}"/>
    <cellStyle name="Comma 2 3 3 5" xfId="1463" xr:uid="{00000000-0005-0000-0000-000037040000}"/>
    <cellStyle name="Comma 2 3 3 5 2" xfId="4252" xr:uid="{C39AAE20-8D85-4D2A-8589-FF64C2605E2E}"/>
    <cellStyle name="Comma 2 3 3 6" xfId="2544" xr:uid="{00000000-0005-0000-0000-000038040000}"/>
    <cellStyle name="Comma 2 3 3 6 2" xfId="5333" xr:uid="{489FB1E4-5D8F-4445-B0A7-D01F29DE99A2}"/>
    <cellStyle name="Comma 2 3 3 7" xfId="383" xr:uid="{00000000-0005-0000-0000-000039040000}"/>
    <cellStyle name="Comma 2 3 3 7 2" xfId="3172" xr:uid="{027820B7-E8B7-4BB8-B22A-33257D780A5A}"/>
    <cellStyle name="Comma 2 3 3 8" xfId="2896" xr:uid="{90DACB6A-E57F-4875-9974-B3F0560E5B3C}"/>
    <cellStyle name="Comma 2 3 4" xfId="165" xr:uid="{00000000-0005-0000-0000-00003A040000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3" xfId="4039" xr:uid="{4B27197F-2E63-4A54-A63C-CD4492B3A0F2}"/>
    <cellStyle name="Comma 2 3 4 2 3" xfId="1792" xr:uid="{00000000-0005-0000-0000-00003E040000}"/>
    <cellStyle name="Comma 2 3 4 2 3 2" xfId="4581" xr:uid="{B6BB4FB1-2C43-4795-9B41-CF2E2A2BC75D}"/>
    <cellStyle name="Comma 2 3 4 2 4" xfId="3501" xr:uid="{4A580813-9BDA-44B3-9833-3B1696DFEFB3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3" xfId="3772" xr:uid="{A591B6FF-514D-44BB-AD94-878F0E4901D4}"/>
    <cellStyle name="Comma 2 3 4 4" xfId="1525" xr:uid="{00000000-0005-0000-0000-000041040000}"/>
    <cellStyle name="Comma 2 3 4 4 2" xfId="4314" xr:uid="{1BFA15BC-EF15-4AB6-8A8D-BC3CD5BD5FEC}"/>
    <cellStyle name="Comma 2 3 4 5" xfId="2606" xr:uid="{00000000-0005-0000-0000-000042040000}"/>
    <cellStyle name="Comma 2 3 4 5 2" xfId="5395" xr:uid="{886728D1-59D4-4E60-B671-66D374A64013}"/>
    <cellStyle name="Comma 2 3 4 6" xfId="445" xr:uid="{00000000-0005-0000-0000-000043040000}"/>
    <cellStyle name="Comma 2 3 4 6 2" xfId="3234" xr:uid="{D36A96B0-94AC-486C-AEFB-CD62FF3AFC0C}"/>
    <cellStyle name="Comma 2 3 4 7" xfId="2958" xr:uid="{BE3788F3-454D-4521-AF1B-EE27397365F6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3" xfId="3918" xr:uid="{3607C9CA-0F54-49D8-A111-3277AF030E4D}"/>
    <cellStyle name="Comma 2 3 5 3" xfId="1671" xr:uid="{00000000-0005-0000-0000-000047040000}"/>
    <cellStyle name="Comma 2 3 5 3 2" xfId="4460" xr:uid="{207C8EEF-DB8D-44A9-8842-CDD7EDE0BF9D}"/>
    <cellStyle name="Comma 2 3 5 4" xfId="3380" xr:uid="{9FF6DF00-076D-4231-BB4E-41C8A936CB29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3" xfId="3651" xr:uid="{D106FC98-5F9D-4AF6-98FC-7B1E0AB5653E}"/>
    <cellStyle name="Comma 2 3 7" xfId="1404" xr:uid="{00000000-0005-0000-0000-00004A040000}"/>
    <cellStyle name="Comma 2 3 7 2" xfId="4193" xr:uid="{F1FE9521-98F3-4806-A4A4-15A300970193}"/>
    <cellStyle name="Comma 2 3 8" xfId="2485" xr:uid="{00000000-0005-0000-0000-00004B040000}"/>
    <cellStyle name="Comma 2 3 8 2" xfId="5274" xr:uid="{E77FBC24-3B8F-494A-A60D-29F639412574}"/>
    <cellStyle name="Comma 2 3 9" xfId="324" xr:uid="{00000000-0005-0000-0000-00004C040000}"/>
    <cellStyle name="Comma 2 3 9 2" xfId="3113" xr:uid="{73B54C92-19D8-4858-8535-AE301F2A42C7}"/>
    <cellStyle name="Comma 2 4" xfId="58" xr:uid="{00000000-0005-0000-0000-00004D040000}"/>
    <cellStyle name="Comma 2 4 2" xfId="120" xr:uid="{00000000-0005-0000-0000-00004E040000}"/>
    <cellStyle name="Comma 2 4 2 2" xfId="246" xr:uid="{00000000-0005-0000-0000-00004F040000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3" xfId="4120" xr:uid="{A7EA6522-C2F0-49E0-9248-15230EF230C1}"/>
    <cellStyle name="Comma 2 4 2 2 2 3" xfId="1873" xr:uid="{00000000-0005-0000-0000-000053040000}"/>
    <cellStyle name="Comma 2 4 2 2 2 3 2" xfId="4662" xr:uid="{C32E7B01-BA16-41E8-ADB8-E822AF42F693}"/>
    <cellStyle name="Comma 2 4 2 2 2 4" xfId="3582" xr:uid="{3E68B866-503E-4C55-87C7-1BD5C4930E23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3" xfId="3853" xr:uid="{94A869D5-999D-4205-A450-3E36454F5654}"/>
    <cellStyle name="Comma 2 4 2 2 4" xfId="1606" xr:uid="{00000000-0005-0000-0000-000056040000}"/>
    <cellStyle name="Comma 2 4 2 2 4 2" xfId="4395" xr:uid="{9049B4D0-8644-4936-9A92-5172E5C87E6C}"/>
    <cellStyle name="Comma 2 4 2 2 5" xfId="2687" xr:uid="{00000000-0005-0000-0000-000057040000}"/>
    <cellStyle name="Comma 2 4 2 2 5 2" xfId="5476" xr:uid="{53910042-2265-4545-8B17-A7790C82F7AF}"/>
    <cellStyle name="Comma 2 4 2 2 6" xfId="526" xr:uid="{00000000-0005-0000-0000-000058040000}"/>
    <cellStyle name="Comma 2 4 2 2 6 2" xfId="3315" xr:uid="{7F7353E9-BBFE-4808-A96C-DAA20AD44100}"/>
    <cellStyle name="Comma 2 4 2 2 7" xfId="3039" xr:uid="{1E339496-718C-41F6-B9DB-C814FCDC1379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3" xfId="3994" xr:uid="{309E02BD-268C-4DFC-AE0C-B138BAC09480}"/>
    <cellStyle name="Comma 2 4 2 3 3" xfId="1747" xr:uid="{00000000-0005-0000-0000-00005C040000}"/>
    <cellStyle name="Comma 2 4 2 3 3 2" xfId="4536" xr:uid="{95064F42-9380-4495-B191-2B2871860474}"/>
    <cellStyle name="Comma 2 4 2 3 4" xfId="3456" xr:uid="{9D986EB9-228B-409A-BDFB-41971D5A1FC3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3" xfId="3727" xr:uid="{53EB9DEF-9001-4514-938F-DA80D6CEE93B}"/>
    <cellStyle name="Comma 2 4 2 5" xfId="1480" xr:uid="{00000000-0005-0000-0000-00005F040000}"/>
    <cellStyle name="Comma 2 4 2 5 2" xfId="4269" xr:uid="{FFEDF822-2156-43B2-803B-30D2AD6216B4}"/>
    <cellStyle name="Comma 2 4 2 6" xfId="2561" xr:uid="{00000000-0005-0000-0000-000060040000}"/>
    <cellStyle name="Comma 2 4 2 6 2" xfId="5350" xr:uid="{E402BBB3-5C24-4234-860E-CE6482383ABB}"/>
    <cellStyle name="Comma 2 4 2 7" xfId="400" xr:uid="{00000000-0005-0000-0000-000061040000}"/>
    <cellStyle name="Comma 2 4 2 7 2" xfId="3189" xr:uid="{954A27D0-B6FD-4159-BF81-5CC2B2BD3A1E}"/>
    <cellStyle name="Comma 2 4 2 8" xfId="2913" xr:uid="{813C179C-CE27-4387-993A-7E7B35C214C5}"/>
    <cellStyle name="Comma 2 4 3" xfId="182" xr:uid="{00000000-0005-0000-0000-000062040000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3" xfId="4056" xr:uid="{6FF68503-9863-4054-923A-3684C18FBC64}"/>
    <cellStyle name="Comma 2 4 3 2 3" xfId="1809" xr:uid="{00000000-0005-0000-0000-000066040000}"/>
    <cellStyle name="Comma 2 4 3 2 3 2" xfId="4598" xr:uid="{C85F759C-EF8C-47E0-947A-EB6C12717B3C}"/>
    <cellStyle name="Comma 2 4 3 2 4" xfId="3518" xr:uid="{2B2780EF-9FC1-461E-9809-5FC2F3A1D179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3" xfId="3789" xr:uid="{9B8CC637-9838-46F0-8D82-DB76789AABC2}"/>
    <cellStyle name="Comma 2 4 3 4" xfId="1542" xr:uid="{00000000-0005-0000-0000-000069040000}"/>
    <cellStyle name="Comma 2 4 3 4 2" xfId="4331" xr:uid="{F14A3D02-BEBA-490E-9400-988A444E8CB4}"/>
    <cellStyle name="Comma 2 4 3 5" xfId="2623" xr:uid="{00000000-0005-0000-0000-00006A040000}"/>
    <cellStyle name="Comma 2 4 3 5 2" xfId="5412" xr:uid="{B7341997-A730-4DBC-BEEA-FA4CC04B7F8E}"/>
    <cellStyle name="Comma 2 4 3 6" xfId="462" xr:uid="{00000000-0005-0000-0000-00006B040000}"/>
    <cellStyle name="Comma 2 4 3 6 2" xfId="3251" xr:uid="{188FF639-8E7F-403E-948E-6D3232D5B565}"/>
    <cellStyle name="Comma 2 4 3 7" xfId="2975" xr:uid="{80017342-B284-4F5D-AD25-0AEE857E105A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3" xfId="3932" xr:uid="{D4657FA4-68F8-463F-8B18-800352FFF8F1}"/>
    <cellStyle name="Comma 2 4 4 3" xfId="1685" xr:uid="{00000000-0005-0000-0000-00006F040000}"/>
    <cellStyle name="Comma 2 4 4 3 2" xfId="4474" xr:uid="{0D7A4075-0DD3-4EF0-B1C0-70B8A5DFBB95}"/>
    <cellStyle name="Comma 2 4 4 4" xfId="3394" xr:uid="{EFAC05B7-80CC-4C8A-9BBA-4618DF252249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3" xfId="3665" xr:uid="{67E17148-CBAB-47D8-8297-703FC96598E2}"/>
    <cellStyle name="Comma 2 4 6" xfId="1418" xr:uid="{00000000-0005-0000-0000-000072040000}"/>
    <cellStyle name="Comma 2 4 6 2" xfId="4207" xr:uid="{15A7D3C7-FF7C-4233-95FD-69811AF0DC3B}"/>
    <cellStyle name="Comma 2 4 7" xfId="2499" xr:uid="{00000000-0005-0000-0000-000073040000}"/>
    <cellStyle name="Comma 2 4 7 2" xfId="5288" xr:uid="{54A841B6-001D-43F2-9499-1AF6B7444D59}"/>
    <cellStyle name="Comma 2 4 8" xfId="338" xr:uid="{00000000-0005-0000-0000-000074040000}"/>
    <cellStyle name="Comma 2 4 8 2" xfId="3127" xr:uid="{964F88C7-F182-4901-AEC4-ADDF6CFAF37F}"/>
    <cellStyle name="Comma 2 4 9" xfId="2851" xr:uid="{88E885AE-2B10-4718-A191-DF72B9886CE4}"/>
    <cellStyle name="Comma 2 5" xfId="88" xr:uid="{00000000-0005-0000-0000-000075040000}"/>
    <cellStyle name="Comma 2 5 2" xfId="214" xr:uid="{00000000-0005-0000-0000-000076040000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3" xfId="4088" xr:uid="{00A8D8E5-2972-4466-8189-89BBC21D6D80}"/>
    <cellStyle name="Comma 2 5 2 2 3" xfId="1841" xr:uid="{00000000-0005-0000-0000-00007A040000}"/>
    <cellStyle name="Comma 2 5 2 2 3 2" xfId="4630" xr:uid="{F6B1AC78-EEF6-4904-8DBD-F5F54BFAE070}"/>
    <cellStyle name="Comma 2 5 2 2 4" xfId="3550" xr:uid="{DBFAC522-50FC-4038-ADDB-6112886BB3B4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3" xfId="3821" xr:uid="{FC8BEC47-E88C-4B87-A163-20D1E70F027B}"/>
    <cellStyle name="Comma 2 5 2 4" xfId="1574" xr:uid="{00000000-0005-0000-0000-00007D040000}"/>
    <cellStyle name="Comma 2 5 2 4 2" xfId="4363" xr:uid="{16639ECE-25D0-4D59-8ADE-2B720ACCD1A7}"/>
    <cellStyle name="Comma 2 5 2 5" xfId="2655" xr:uid="{00000000-0005-0000-0000-00007E040000}"/>
    <cellStyle name="Comma 2 5 2 5 2" xfId="5444" xr:uid="{4C04F181-A824-4140-9AE8-68E5E1B2779A}"/>
    <cellStyle name="Comma 2 5 2 6" xfId="494" xr:uid="{00000000-0005-0000-0000-00007F040000}"/>
    <cellStyle name="Comma 2 5 2 6 2" xfId="3283" xr:uid="{692DDDBF-BED7-453B-BF36-4606E18B6E06}"/>
    <cellStyle name="Comma 2 5 2 7" xfId="3007" xr:uid="{DECA51EC-D827-4B97-9D03-0C7667F24E58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3" xfId="3962" xr:uid="{B304690B-1EE0-4E52-AFD0-486C341AAB30}"/>
    <cellStyle name="Comma 2 5 3 3" xfId="1715" xr:uid="{00000000-0005-0000-0000-000083040000}"/>
    <cellStyle name="Comma 2 5 3 3 2" xfId="4504" xr:uid="{CB0E5785-3429-480F-ABA6-118BBC7A69C7}"/>
    <cellStyle name="Comma 2 5 3 4" xfId="3424" xr:uid="{BF44AF71-5F2A-4F9D-AAB9-A451CC1E1C51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3" xfId="3695" xr:uid="{3E4ABB31-0F6A-4432-B30D-0DF8127B191F}"/>
    <cellStyle name="Comma 2 5 5" xfId="1448" xr:uid="{00000000-0005-0000-0000-000086040000}"/>
    <cellStyle name="Comma 2 5 5 2" xfId="4237" xr:uid="{B1DC4F92-5215-4856-B115-259B1F0D5A75}"/>
    <cellStyle name="Comma 2 5 6" xfId="2529" xr:uid="{00000000-0005-0000-0000-000087040000}"/>
    <cellStyle name="Comma 2 5 6 2" xfId="5318" xr:uid="{760399CD-6209-4E69-949C-C1E8736B5150}"/>
    <cellStyle name="Comma 2 5 7" xfId="368" xr:uid="{00000000-0005-0000-0000-000088040000}"/>
    <cellStyle name="Comma 2 5 7 2" xfId="3157" xr:uid="{BB3B37C6-5690-474C-8DEB-84F18FC7A5C9}"/>
    <cellStyle name="Comma 2 5 8" xfId="2881" xr:uid="{860834CC-99C8-4678-A353-1573DE063102}"/>
    <cellStyle name="Comma 2 6" xfId="150" xr:uid="{00000000-0005-0000-0000-000089040000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3" xfId="4024" xr:uid="{E31F8E02-A9E2-4802-B5E5-E585B36E9D79}"/>
    <cellStyle name="Comma 2 6 2 3" xfId="1777" xr:uid="{00000000-0005-0000-0000-00008D040000}"/>
    <cellStyle name="Comma 2 6 2 3 2" xfId="4566" xr:uid="{C5E41688-4BDF-42BE-8A0D-9A1A7F922372}"/>
    <cellStyle name="Comma 2 6 2 4" xfId="3486" xr:uid="{6A806118-AC5E-4C41-BF30-D18A07B21259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3" xfId="3757" xr:uid="{6CD4ABC7-733B-443C-847F-D62399AB19C7}"/>
    <cellStyle name="Comma 2 6 4" xfId="1510" xr:uid="{00000000-0005-0000-0000-000090040000}"/>
    <cellStyle name="Comma 2 6 4 2" xfId="4299" xr:uid="{215EB7B3-8681-4C57-B91C-3393B71036E9}"/>
    <cellStyle name="Comma 2 6 5" xfId="2591" xr:uid="{00000000-0005-0000-0000-000091040000}"/>
    <cellStyle name="Comma 2 6 5 2" xfId="5380" xr:uid="{EE2E1BF0-D583-42D9-B708-F8DBFAD7F404}"/>
    <cellStyle name="Comma 2 6 6" xfId="430" xr:uid="{00000000-0005-0000-0000-000092040000}"/>
    <cellStyle name="Comma 2 6 6 2" xfId="3219" xr:uid="{E9847D8C-4FA9-4BCD-A3D6-68F75351CE38}"/>
    <cellStyle name="Comma 2 6 7" xfId="2943" xr:uid="{DEFA63A4-300F-4455-A705-1E04152AB296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3" xfId="3893" xr:uid="{97A2CFDB-F2AD-4753-8A0D-54E28137F7EC}"/>
    <cellStyle name="Comma 2 7 3" xfId="1646" xr:uid="{00000000-0005-0000-0000-000096040000}"/>
    <cellStyle name="Comma 2 7 3 2" xfId="4435" xr:uid="{C8AFBE4B-8FCC-4F7E-88AB-6F5080CBD953}"/>
    <cellStyle name="Comma 2 7 4" xfId="3355" xr:uid="{2FFE4190-BE7A-46B5-80EF-16ADD8728202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3" xfId="4159" xr:uid="{131CA87B-B779-4625-8DDD-CD8EBC360FD9}"/>
    <cellStyle name="Comma 2 8 3" xfId="1912" xr:uid="{00000000-0005-0000-0000-00009A040000}"/>
    <cellStyle name="Comma 2 8 3 2" xfId="4701" xr:uid="{5E2746D7-9D77-4131-915D-6602A64CFD87}"/>
    <cellStyle name="Comma 2 8 4" xfId="3621" xr:uid="{C079B742-A55F-4D42-A5A2-1416F2DDF50D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3" xfId="4161" xr:uid="{21E7BE50-618E-4DA7-BD76-E344B40669E7}"/>
    <cellStyle name="Comma 2 9 3" xfId="1914" xr:uid="{00000000-0005-0000-0000-00009E040000}"/>
    <cellStyle name="Comma 2 9 3 2" xfId="4703" xr:uid="{2A0F4776-B180-4EB5-BB45-9EFE10C466A5}"/>
    <cellStyle name="Comma 2 9 4" xfId="3623" xr:uid="{819CED11-07E6-4606-94A1-DEC97C078FDF}"/>
    <cellStyle name="Comma 20" xfId="11" xr:uid="{00000000-0005-0000-0000-00009F040000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3" xfId="3901" xr:uid="{5F11E73A-D944-42C4-8A66-55F7D031D9F0}"/>
    <cellStyle name="Comma 20 2 3" xfId="1654" xr:uid="{00000000-0005-0000-0000-0000A3040000}"/>
    <cellStyle name="Comma 20 2 3 2" xfId="4443" xr:uid="{C9A3FBBF-658E-4558-A1EE-0879E4F00CA2}"/>
    <cellStyle name="Comma 20 2 4" xfId="3363" xr:uid="{B9FE93EB-4D90-4A63-BAA9-F6904EFE252F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3" xfId="3634" xr:uid="{10F5D7C7-4CC6-4274-8621-1DD28F0FEE94}"/>
    <cellStyle name="Comma 20 4" xfId="1387" xr:uid="{00000000-0005-0000-0000-0000A6040000}"/>
    <cellStyle name="Comma 20 4 2" xfId="4176" xr:uid="{DAD2E71B-31B8-4523-BDA9-59FBCEF65EA2}"/>
    <cellStyle name="Comma 20 5" xfId="2468" xr:uid="{00000000-0005-0000-0000-0000A7040000}"/>
    <cellStyle name="Comma 20 5 2" xfId="5257" xr:uid="{744B7263-FDC5-44A9-962A-AAECC23B8ADA}"/>
    <cellStyle name="Comma 20 6" xfId="307" xr:uid="{00000000-0005-0000-0000-0000A8040000}"/>
    <cellStyle name="Comma 20 6 2" xfId="3096" xr:uid="{898F2BB6-0DEA-42C4-8B03-E51BFC24479E}"/>
    <cellStyle name="Comma 20 7" xfId="2820" xr:uid="{BCE4EE9C-E80C-4793-97A4-DF325FD1CBD7}"/>
    <cellStyle name="Comma 21" xfId="281" xr:uid="{00000000-0005-0000-0000-0000A9040000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3" xfId="4154" xr:uid="{0C337198-5B18-431E-902A-4B30E8E0A4D2}"/>
    <cellStyle name="Comma 21 2 3" xfId="1907" xr:uid="{00000000-0005-0000-0000-0000AD040000}"/>
    <cellStyle name="Comma 21 2 3 2" xfId="4696" xr:uid="{4629F424-D459-4C0B-B084-435A520A437B}"/>
    <cellStyle name="Comma 21 2 4" xfId="3616" xr:uid="{872BB73B-47A9-4A08-A41D-76084E869FA3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3" xfId="3887" xr:uid="{60E53625-9D7D-4242-9C2C-54C08A17A1AF}"/>
    <cellStyle name="Comma 21 4" xfId="1640" xr:uid="{00000000-0005-0000-0000-0000B0040000}"/>
    <cellStyle name="Comma 21 4 2" xfId="4429" xr:uid="{089CABF1-0582-427A-8EE0-D1B08A8C46F9}"/>
    <cellStyle name="Comma 21 5" xfId="2721" xr:uid="{00000000-0005-0000-0000-0000B1040000}"/>
    <cellStyle name="Comma 21 5 2" xfId="5510" xr:uid="{2841FB11-B17B-436F-9EE6-CD0723139DE1}"/>
    <cellStyle name="Comma 21 6" xfId="560" xr:uid="{00000000-0005-0000-0000-0000B2040000}"/>
    <cellStyle name="Comma 21 6 2" xfId="3349" xr:uid="{43AB364D-157D-4407-A72A-B940EE2ED02F}"/>
    <cellStyle name="Comma 21 7" xfId="3073" xr:uid="{1F8AF154-B6B8-412A-82A3-4A88A81EB6BB}"/>
    <cellStyle name="Comma 22" xfId="283" xr:uid="{00000000-0005-0000-0000-0000B3040000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3" xfId="4155" xr:uid="{25756EAA-2B89-4ACC-98EC-34AA7933393B}"/>
    <cellStyle name="Comma 22 2 3" xfId="1908" xr:uid="{00000000-0005-0000-0000-0000B7040000}"/>
    <cellStyle name="Comma 22 2 3 2" xfId="4697" xr:uid="{DFDA216A-3B3B-4A0B-92F1-6B2BBA2D5DFE}"/>
    <cellStyle name="Comma 22 2 4" xfId="3617" xr:uid="{5DAB024F-1C2D-4534-87CE-E502B908A8A2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3" xfId="3888" xr:uid="{2A07B4A0-A4B0-4152-A05B-19150C35A5EA}"/>
    <cellStyle name="Comma 22 4" xfId="1641" xr:uid="{00000000-0005-0000-0000-0000BA040000}"/>
    <cellStyle name="Comma 22 4 2" xfId="4430" xr:uid="{D2E8AF9E-E0DF-4364-8F49-DE477BBB5F65}"/>
    <cellStyle name="Comma 22 5" xfId="2722" xr:uid="{00000000-0005-0000-0000-0000BB040000}"/>
    <cellStyle name="Comma 22 5 2" xfId="5511" xr:uid="{729EFE46-76E3-4CCC-AB33-16DB98EE767E}"/>
    <cellStyle name="Comma 22 6" xfId="561" xr:uid="{00000000-0005-0000-0000-0000BC040000}"/>
    <cellStyle name="Comma 22 6 2" xfId="3350" xr:uid="{DDB66121-8613-490C-9F79-C4DA6B11160A}"/>
    <cellStyle name="Comma 22 7" xfId="3074" xr:uid="{A60D17D5-CE92-4F8E-8547-2B2FF1EC16CE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3" xfId="4156" xr:uid="{BB8EA938-2CE9-4255-97A3-DD23BAEFB047}"/>
    <cellStyle name="Comma 23 2 3" xfId="1909" xr:uid="{00000000-0005-0000-0000-0000C1040000}"/>
    <cellStyle name="Comma 23 2 3 2" xfId="4698" xr:uid="{59DC848D-5243-4E68-A472-DDB3EA61C84D}"/>
    <cellStyle name="Comma 23 2 4" xfId="3618" xr:uid="{F033F359-C7A0-405F-9EBC-1397FD9CE760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3" xfId="3889" xr:uid="{DA7E67FA-195C-4CD4-B982-6D56FB40360B}"/>
    <cellStyle name="Comma 23 4" xfId="1642" xr:uid="{00000000-0005-0000-0000-0000C4040000}"/>
    <cellStyle name="Comma 23 4 2" xfId="4431" xr:uid="{ADA8288B-E9DA-419C-A607-114D16C04548}"/>
    <cellStyle name="Comma 23 5" xfId="2723" xr:uid="{00000000-0005-0000-0000-0000C5040000}"/>
    <cellStyle name="Comma 23 5 2" xfId="5512" xr:uid="{2558E5AC-FD3D-4FEA-94A5-36184E3CB988}"/>
    <cellStyle name="Comma 23 6" xfId="562" xr:uid="{00000000-0005-0000-0000-0000C6040000}"/>
    <cellStyle name="Comma 23 6 2" xfId="3351" xr:uid="{3B11715A-8172-417C-A8C7-CCE924DDEDDE}"/>
    <cellStyle name="Comma 23 7" xfId="3075" xr:uid="{5B0D06AA-EAE3-495A-B17F-FFAC4475B5B0}"/>
    <cellStyle name="Comma 24" xfId="288" xr:uid="{00000000-0005-0000-0000-0000C7040000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3" xfId="4157" xr:uid="{33FC847E-F33C-4CD1-9204-988C5A385073}"/>
    <cellStyle name="Comma 24 2 3" xfId="1910" xr:uid="{00000000-0005-0000-0000-0000CB040000}"/>
    <cellStyle name="Comma 24 2 3 2" xfId="4699" xr:uid="{6A25BFB6-EE8C-4020-8595-209DD6ACC448}"/>
    <cellStyle name="Comma 24 2 4" xfId="3619" xr:uid="{BE233C3C-3A8D-4F6B-9AEC-B68F553F72BD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3" xfId="3890" xr:uid="{921C6A11-4E56-46E8-AF53-0A81D3EB3E6F}"/>
    <cellStyle name="Comma 24 4" xfId="1643" xr:uid="{00000000-0005-0000-0000-0000CE040000}"/>
    <cellStyle name="Comma 24 4 2" xfId="4432" xr:uid="{C089DCA1-6359-4534-9513-C3FEC0BCF6B2}"/>
    <cellStyle name="Comma 24 5" xfId="2725" xr:uid="{00000000-0005-0000-0000-0000CF040000}"/>
    <cellStyle name="Comma 24 5 2" xfId="5514" xr:uid="{47E7D2A6-285C-42CB-9A4E-E93ECCF4DFCE}"/>
    <cellStyle name="Comma 24 6" xfId="563" xr:uid="{00000000-0005-0000-0000-0000D0040000}"/>
    <cellStyle name="Comma 24 6 2" xfId="3352" xr:uid="{2137A839-C86E-43E2-A05F-24506B89CF4D}"/>
    <cellStyle name="Comma 24 7" xfId="3077" xr:uid="{0BD915E8-F5F3-481F-8F6A-E10C49C6C74B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3" xfId="3892" xr:uid="{24790810-58DC-4041-9B2E-3F9FC0CCF194}"/>
    <cellStyle name="Comma 25 3" xfId="1645" xr:uid="{00000000-0005-0000-0000-0000D4040000}"/>
    <cellStyle name="Comma 25 3 2" xfId="4434" xr:uid="{A2AAC243-E194-48D7-BCC6-AB414D78C518}"/>
    <cellStyle name="Comma 25 4" xfId="2459" xr:uid="{00000000-0005-0000-0000-0000D5040000}"/>
    <cellStyle name="Comma 25 4 2" xfId="5248" xr:uid="{D985D806-0ABD-421E-86BC-8EE49BB0B341}"/>
    <cellStyle name="Comma 25 5" xfId="565" xr:uid="{00000000-0005-0000-0000-0000D6040000}"/>
    <cellStyle name="Comma 25 5 2" xfId="3354" xr:uid="{AB6CE69A-C182-4458-BA48-3102F3956FF2}"/>
    <cellStyle name="Comma 25 6" xfId="3086" xr:uid="{EF5D9B37-8C5A-4699-AFA0-9939DFE9EAF6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3" xfId="3891" xr:uid="{A7991CFD-D162-4904-8D8A-CDE84E3F1C0D}"/>
    <cellStyle name="Comma 26 3" xfId="1644" xr:uid="{00000000-0005-0000-0000-0000DA040000}"/>
    <cellStyle name="Comma 26 3 2" xfId="4433" xr:uid="{40C3375E-E8A8-4E7D-BCE5-DD17AD569111}"/>
    <cellStyle name="Comma 26 4" xfId="2729" xr:uid="{00000000-0005-0000-0000-0000DB040000}"/>
    <cellStyle name="Comma 26 4 2" xfId="5518" xr:uid="{4A690F45-BDFC-4002-ABE1-CAB58F8CBB07}"/>
    <cellStyle name="Comma 26 5" xfId="564" xr:uid="{00000000-0005-0000-0000-0000DC040000}"/>
    <cellStyle name="Comma 26 5 2" xfId="3353" xr:uid="{21C8C5AD-579E-48D1-9C73-80AEACF67808}"/>
    <cellStyle name="Comma 26 6" xfId="3081" xr:uid="{2926A625-A682-491F-9690-65E2020386D7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3" xfId="4158" xr:uid="{3071010F-9F86-4DCA-85C6-078A3A06440F}"/>
    <cellStyle name="Comma 27 3" xfId="1911" xr:uid="{00000000-0005-0000-0000-0000E0040000}"/>
    <cellStyle name="Comma 27 3 2" xfId="4700" xr:uid="{57E5D5AB-AE66-4CB0-8276-FEBD85DD33C1}"/>
    <cellStyle name="Comma 27 4" xfId="3620" xr:uid="{277D2D9E-0929-40E7-AFCD-D06CA9EAD67B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3" xfId="4160" xr:uid="{ABB0A5D3-ED72-4D1F-B239-D4F7DD36C354}"/>
    <cellStyle name="Comma 28 3" xfId="1913" xr:uid="{00000000-0005-0000-0000-0000E4040000}"/>
    <cellStyle name="Comma 28 3 2" xfId="4702" xr:uid="{F39F6EE2-5F19-455F-B76F-8234BF2BADA9}"/>
    <cellStyle name="Comma 28 4" xfId="3622" xr:uid="{47EFD479-3F31-4128-A92B-20214C1ED715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3" xfId="4162" xr:uid="{82357952-A4E9-4459-B49C-B58B2DD15B21}"/>
    <cellStyle name="Comma 29 3" xfId="1915" xr:uid="{00000000-0005-0000-0000-0000E8040000}"/>
    <cellStyle name="Comma 29 3 2" xfId="4704" xr:uid="{A12CDF41-B54D-4665-BD35-B5BE0E770390}"/>
    <cellStyle name="Comma 29 4" xfId="2724" xr:uid="{00000000-0005-0000-0000-0000E9040000}"/>
    <cellStyle name="Comma 29 4 2" xfId="5513" xr:uid="{39398624-9A49-465B-85C9-1BB46387C838}"/>
    <cellStyle name="Comma 29 5" xfId="835" xr:uid="{00000000-0005-0000-0000-0000EA040000}"/>
    <cellStyle name="Comma 29 5 2" xfId="3624" xr:uid="{AB505831-ADE6-4DE0-8889-2439B6260443}"/>
    <cellStyle name="Comma 29 6" xfId="3076" xr:uid="{3C5209D4-4993-451A-8BBC-6D3A6C06E579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1" xfId="312" xr:uid="{00000000-0005-0000-0000-0000ED040000}"/>
    <cellStyle name="Comma 3 11 2" xfId="3101" xr:uid="{7517E077-6B17-4B7D-AEBF-013B7B93BB69}"/>
    <cellStyle name="Comma 3 12" xfId="2825" xr:uid="{1F519C12-6595-436F-9179-C019AFFC0D5F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1" xfId="2836" xr:uid="{C8D0F19F-A5BD-4C9D-BDDC-3EB5A7C6140F}"/>
    <cellStyle name="Comma 3 2 2" xfId="56" xr:uid="{00000000-0005-0000-0000-0000F0040000}"/>
    <cellStyle name="Comma 3 2 2 10" xfId="2849" xr:uid="{8C8168A5-3A07-45BF-B170-FD69345F6D63}"/>
    <cellStyle name="Comma 3 2 2 2" xfId="85" xr:uid="{00000000-0005-0000-0000-0000F1040000}"/>
    <cellStyle name="Comma 3 2 2 2 2" xfId="147" xr:uid="{00000000-0005-0000-0000-0000F2040000}"/>
    <cellStyle name="Comma 3 2 2 2 2 2" xfId="274" xr:uid="{00000000-0005-0000-0000-0000F3040000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3" xfId="4148" xr:uid="{E6545266-96BB-4BBE-B9FD-B6C79C0B06AF}"/>
    <cellStyle name="Comma 3 2 2 2 2 2 2 3" xfId="1901" xr:uid="{00000000-0005-0000-0000-0000F7040000}"/>
    <cellStyle name="Comma 3 2 2 2 2 2 2 3 2" xfId="4690" xr:uid="{7EC04990-14D9-4024-B32D-55DF666D3ACA}"/>
    <cellStyle name="Comma 3 2 2 2 2 2 2 4" xfId="3610" xr:uid="{3DB48F9C-DB59-4722-9B45-5A59037CA9E2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3" xfId="3881" xr:uid="{C718DF0B-FE81-4E18-80D8-4F2D8AACE522}"/>
    <cellStyle name="Comma 3 2 2 2 2 2 4" xfId="1634" xr:uid="{00000000-0005-0000-0000-0000FA040000}"/>
    <cellStyle name="Comma 3 2 2 2 2 2 4 2" xfId="4423" xr:uid="{A343C69F-6DED-4279-AF0F-0CCEE3D1C49D}"/>
    <cellStyle name="Comma 3 2 2 2 2 2 5" xfId="2715" xr:uid="{00000000-0005-0000-0000-0000FB040000}"/>
    <cellStyle name="Comma 3 2 2 2 2 2 5 2" xfId="5504" xr:uid="{9D11EC55-AAE5-4756-9A77-96EDDF7A9639}"/>
    <cellStyle name="Comma 3 2 2 2 2 2 6" xfId="554" xr:uid="{00000000-0005-0000-0000-0000FC040000}"/>
    <cellStyle name="Comma 3 2 2 2 2 2 6 2" xfId="3343" xr:uid="{23294FAD-D99E-4BF4-B2DE-4C75451248A9}"/>
    <cellStyle name="Comma 3 2 2 2 2 2 7" xfId="3067" xr:uid="{DDDF56F8-09C5-4952-9D60-9895104AD5C3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3" xfId="4021" xr:uid="{6DAD2ADA-2B99-4383-B5D8-8714AD23A286}"/>
    <cellStyle name="Comma 3 2 2 2 2 3 3" xfId="1774" xr:uid="{00000000-0005-0000-0000-000000050000}"/>
    <cellStyle name="Comma 3 2 2 2 2 3 3 2" xfId="4563" xr:uid="{4ABAB870-B657-498E-9C2C-CA7852B80B45}"/>
    <cellStyle name="Comma 3 2 2 2 2 3 4" xfId="3483" xr:uid="{BF433D5D-8472-4CE5-BB99-8CD3020683E7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3" xfId="3754" xr:uid="{D76EED3C-44B4-4C03-8C4D-9F3C444AF7F5}"/>
    <cellStyle name="Comma 3 2 2 2 2 5" xfId="1507" xr:uid="{00000000-0005-0000-0000-000003050000}"/>
    <cellStyle name="Comma 3 2 2 2 2 5 2" xfId="4296" xr:uid="{7D2DEAF4-2B82-4057-9E27-7F9AB83CEB7A}"/>
    <cellStyle name="Comma 3 2 2 2 2 6" xfId="2588" xr:uid="{00000000-0005-0000-0000-000004050000}"/>
    <cellStyle name="Comma 3 2 2 2 2 6 2" xfId="5377" xr:uid="{EB506895-640C-4772-A609-16D17539ABFD}"/>
    <cellStyle name="Comma 3 2 2 2 2 7" xfId="427" xr:uid="{00000000-0005-0000-0000-000005050000}"/>
    <cellStyle name="Comma 3 2 2 2 2 7 2" xfId="3216" xr:uid="{F145A420-2274-4276-9F31-875906D72C49}"/>
    <cellStyle name="Comma 3 2 2 2 2 8" xfId="2940" xr:uid="{B747C018-B491-4AFD-BA85-1A35684CBACC}"/>
    <cellStyle name="Comma 3 2 2 2 3" xfId="210" xr:uid="{00000000-0005-0000-0000-000006050000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3" xfId="4084" xr:uid="{46CE2466-0471-4E52-AD8D-C7D5BA3AF562}"/>
    <cellStyle name="Comma 3 2 2 2 3 2 3" xfId="1837" xr:uid="{00000000-0005-0000-0000-00000A050000}"/>
    <cellStyle name="Comma 3 2 2 2 3 2 3 2" xfId="4626" xr:uid="{4E56D9F5-AD4E-4020-B6F7-139A67EC76D3}"/>
    <cellStyle name="Comma 3 2 2 2 3 2 4" xfId="3546" xr:uid="{42945B33-53FD-4F43-B89E-9C73CC2EB7B3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3" xfId="3817" xr:uid="{B417A67A-CC43-4D9B-9556-3386C6AA4827}"/>
    <cellStyle name="Comma 3 2 2 2 3 4" xfId="1570" xr:uid="{00000000-0005-0000-0000-00000D050000}"/>
    <cellStyle name="Comma 3 2 2 2 3 4 2" xfId="4359" xr:uid="{AE926055-42BC-483B-9C6C-368CDC55F7E6}"/>
    <cellStyle name="Comma 3 2 2 2 3 5" xfId="2651" xr:uid="{00000000-0005-0000-0000-00000E050000}"/>
    <cellStyle name="Comma 3 2 2 2 3 5 2" xfId="5440" xr:uid="{9BF6DC09-2001-4425-AC84-6C8C87ACFB65}"/>
    <cellStyle name="Comma 3 2 2 2 3 6" xfId="490" xr:uid="{00000000-0005-0000-0000-00000F050000}"/>
    <cellStyle name="Comma 3 2 2 2 3 6 2" xfId="3279" xr:uid="{127F6B37-DCCE-411E-9BD7-1530300D4C27}"/>
    <cellStyle name="Comma 3 2 2 2 3 7" xfId="3003" xr:uid="{6E0C4843-6978-4E52-B239-55B4521DA23D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3" xfId="3959" xr:uid="{AF5F3539-9261-4C16-9A17-18CC5604CCAE}"/>
    <cellStyle name="Comma 3 2 2 2 4 3" xfId="1712" xr:uid="{00000000-0005-0000-0000-000013050000}"/>
    <cellStyle name="Comma 3 2 2 2 4 3 2" xfId="4501" xr:uid="{A31A5A61-3A09-498D-85A9-FB2BB9DDD3BA}"/>
    <cellStyle name="Comma 3 2 2 2 4 4" xfId="3421" xr:uid="{E0F41571-C380-4B6F-8513-D2C9D08A50B0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3" xfId="3692" xr:uid="{A964F4CE-EC27-41D4-9732-38E9F0BF3EFF}"/>
    <cellStyle name="Comma 3 2 2 2 6" xfId="1445" xr:uid="{00000000-0005-0000-0000-000016050000}"/>
    <cellStyle name="Comma 3 2 2 2 6 2" xfId="4234" xr:uid="{1B9D7E2B-2F7B-4DC9-AF81-3377FC401CE8}"/>
    <cellStyle name="Comma 3 2 2 2 7" xfId="2526" xr:uid="{00000000-0005-0000-0000-000017050000}"/>
    <cellStyle name="Comma 3 2 2 2 7 2" xfId="5315" xr:uid="{918565FE-52C6-4D0A-991A-7914E4998C85}"/>
    <cellStyle name="Comma 3 2 2 2 8" xfId="365" xr:uid="{00000000-0005-0000-0000-000018050000}"/>
    <cellStyle name="Comma 3 2 2 2 8 2" xfId="3154" xr:uid="{590C4F91-1757-4E9B-8695-0DC1E5163DD7}"/>
    <cellStyle name="Comma 3 2 2 2 9" xfId="2878" xr:uid="{B7A78ECC-FBF4-4715-A98D-37E2493D7011}"/>
    <cellStyle name="Comma 3 2 2 3" xfId="116" xr:uid="{00000000-0005-0000-0000-000019050000}"/>
    <cellStyle name="Comma 3 2 2 3 2" xfId="242" xr:uid="{00000000-0005-0000-0000-00001A05000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3" xfId="4116" xr:uid="{D2ED3410-655A-40D9-873D-E54332AD9916}"/>
    <cellStyle name="Comma 3 2 2 3 2 2 3" xfId="1869" xr:uid="{00000000-0005-0000-0000-00001E050000}"/>
    <cellStyle name="Comma 3 2 2 3 2 2 3 2" xfId="4658" xr:uid="{1445B7B4-DE0E-4522-9099-CA15B5739295}"/>
    <cellStyle name="Comma 3 2 2 3 2 2 4" xfId="3578" xr:uid="{D9ACE2DE-2087-434E-A3ED-148CD5568610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3" xfId="3849" xr:uid="{0E8F01DB-5361-4F40-AD93-A58A1CD09B03}"/>
    <cellStyle name="Comma 3 2 2 3 2 4" xfId="1602" xr:uid="{00000000-0005-0000-0000-000021050000}"/>
    <cellStyle name="Comma 3 2 2 3 2 4 2" xfId="4391" xr:uid="{50796872-440A-4E20-B868-E11C50425D51}"/>
    <cellStyle name="Comma 3 2 2 3 2 5" xfId="2683" xr:uid="{00000000-0005-0000-0000-000022050000}"/>
    <cellStyle name="Comma 3 2 2 3 2 5 2" xfId="5472" xr:uid="{4D0BC89B-338E-4030-9090-012865C22DB2}"/>
    <cellStyle name="Comma 3 2 2 3 2 6" xfId="522" xr:uid="{00000000-0005-0000-0000-000023050000}"/>
    <cellStyle name="Comma 3 2 2 3 2 6 2" xfId="3311" xr:uid="{735ED9B6-2559-4702-A362-12BECF711134}"/>
    <cellStyle name="Comma 3 2 2 3 2 7" xfId="3035" xr:uid="{F855B4FA-1744-4501-8957-16725C712556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3" xfId="3990" xr:uid="{B4CCE9C1-30A9-45F0-9B5E-E538764289F6}"/>
    <cellStyle name="Comma 3 2 2 3 3 3" xfId="1743" xr:uid="{00000000-0005-0000-0000-000027050000}"/>
    <cellStyle name="Comma 3 2 2 3 3 3 2" xfId="4532" xr:uid="{7E5EEB24-D358-4A71-B313-28DD9BCC7C31}"/>
    <cellStyle name="Comma 3 2 2 3 3 4" xfId="3452" xr:uid="{6DFECC4A-E394-4D8B-AC73-97A3BD391C9E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3" xfId="3723" xr:uid="{42B7978E-9199-4D64-A214-346EABA882C3}"/>
    <cellStyle name="Comma 3 2 2 3 5" xfId="1476" xr:uid="{00000000-0005-0000-0000-00002A050000}"/>
    <cellStyle name="Comma 3 2 2 3 5 2" xfId="4265" xr:uid="{A1F2F702-8810-4725-AE9D-A740BD8C2020}"/>
    <cellStyle name="Comma 3 2 2 3 6" xfId="2557" xr:uid="{00000000-0005-0000-0000-00002B050000}"/>
    <cellStyle name="Comma 3 2 2 3 6 2" xfId="5346" xr:uid="{97047F31-F847-4EC2-ADF2-B9B207CA737F}"/>
    <cellStyle name="Comma 3 2 2 3 7" xfId="396" xr:uid="{00000000-0005-0000-0000-00002C050000}"/>
    <cellStyle name="Comma 3 2 2 3 7 2" xfId="3185" xr:uid="{118ED538-F55D-4DFF-A3C8-528844AA4748}"/>
    <cellStyle name="Comma 3 2 2 3 8" xfId="2909" xr:uid="{0D8CA164-A6EB-4337-9A14-B5037B076C12}"/>
    <cellStyle name="Comma 3 2 2 4" xfId="178" xr:uid="{00000000-0005-0000-0000-00002D050000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3" xfId="4052" xr:uid="{377E5B17-1319-4E66-9D05-97059275B116}"/>
    <cellStyle name="Comma 3 2 2 4 2 3" xfId="1805" xr:uid="{00000000-0005-0000-0000-000031050000}"/>
    <cellStyle name="Comma 3 2 2 4 2 3 2" xfId="4594" xr:uid="{472C820F-F590-414F-8C6D-1539B821EEB3}"/>
    <cellStyle name="Comma 3 2 2 4 2 4" xfId="3514" xr:uid="{1A9FB6A3-3019-47D0-8F39-6CA0F1B2A0A7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3" xfId="3785" xr:uid="{D13BFC87-5EFB-4BEA-999D-D086B8E564D8}"/>
    <cellStyle name="Comma 3 2 2 4 4" xfId="1538" xr:uid="{00000000-0005-0000-0000-000034050000}"/>
    <cellStyle name="Comma 3 2 2 4 4 2" xfId="4327" xr:uid="{CE75149F-477A-4511-8C57-FA9D27065384}"/>
    <cellStyle name="Comma 3 2 2 4 5" xfId="2619" xr:uid="{00000000-0005-0000-0000-000035050000}"/>
    <cellStyle name="Comma 3 2 2 4 5 2" xfId="5408" xr:uid="{FD235597-FEF3-40A9-B794-0AF5CADEA4B4}"/>
    <cellStyle name="Comma 3 2 2 4 6" xfId="458" xr:uid="{00000000-0005-0000-0000-000036050000}"/>
    <cellStyle name="Comma 3 2 2 4 6 2" xfId="3247" xr:uid="{AA4BBB39-B4A8-43A6-A6AC-BC67695ABB99}"/>
    <cellStyle name="Comma 3 2 2 4 7" xfId="2971" xr:uid="{F123482B-CBDA-4F97-8714-C778E996AE30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3" xfId="3930" xr:uid="{7B02F9DC-8098-4837-A8D5-8038ACBAA073}"/>
    <cellStyle name="Comma 3 2 2 5 3" xfId="1683" xr:uid="{00000000-0005-0000-0000-00003A050000}"/>
    <cellStyle name="Comma 3 2 2 5 3 2" xfId="4472" xr:uid="{80DF7BC4-17A5-4A21-85AE-9A95B62420F4}"/>
    <cellStyle name="Comma 3 2 2 5 4" xfId="3392" xr:uid="{12772407-7C74-4400-9C42-DC04AB4E6D7D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3" xfId="3663" xr:uid="{39734894-3E55-4FFE-B41C-640B2A832008}"/>
    <cellStyle name="Comma 3 2 2 7" xfId="1416" xr:uid="{00000000-0005-0000-0000-00003D050000}"/>
    <cellStyle name="Comma 3 2 2 7 2" xfId="4205" xr:uid="{52871249-DE65-4247-B8A9-7A6A233B7763}"/>
    <cellStyle name="Comma 3 2 2 8" xfId="2497" xr:uid="{00000000-0005-0000-0000-00003E050000}"/>
    <cellStyle name="Comma 3 2 2 8 2" xfId="5286" xr:uid="{7E4EFAB2-0F0D-4CBB-A40C-E0192B653A9D}"/>
    <cellStyle name="Comma 3 2 2 9" xfId="336" xr:uid="{00000000-0005-0000-0000-00003F050000}"/>
    <cellStyle name="Comma 3 2 2 9 2" xfId="3125" xr:uid="{E8D6CA95-E773-4EEA-A1F0-6373FB45B954}"/>
    <cellStyle name="Comma 3 2 3" xfId="71" xr:uid="{00000000-0005-0000-0000-000040050000}"/>
    <cellStyle name="Comma 3 2 3 2" xfId="133" xr:uid="{00000000-0005-0000-0000-000041050000}"/>
    <cellStyle name="Comma 3 2 3 2 2" xfId="259" xr:uid="{00000000-0005-0000-0000-000042050000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3" xfId="4133" xr:uid="{907B4952-CB2B-4641-AE78-14997FB31585}"/>
    <cellStyle name="Comma 3 2 3 2 2 2 3" xfId="1886" xr:uid="{00000000-0005-0000-0000-000046050000}"/>
    <cellStyle name="Comma 3 2 3 2 2 2 3 2" xfId="4675" xr:uid="{27ADA1B5-1C29-48DA-B459-D8277D74B789}"/>
    <cellStyle name="Comma 3 2 3 2 2 2 4" xfId="3595" xr:uid="{99806E8C-9938-429B-8878-CB91653D3E76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3" xfId="3866" xr:uid="{87352DC9-59F2-46A3-9254-25BC0CA4A9DD}"/>
    <cellStyle name="Comma 3 2 3 2 2 4" xfId="1619" xr:uid="{00000000-0005-0000-0000-000049050000}"/>
    <cellStyle name="Comma 3 2 3 2 2 4 2" xfId="4408" xr:uid="{A3E45B55-7ABF-476E-9760-9DE2A03C11EC}"/>
    <cellStyle name="Comma 3 2 3 2 2 5" xfId="2700" xr:uid="{00000000-0005-0000-0000-00004A050000}"/>
    <cellStyle name="Comma 3 2 3 2 2 5 2" xfId="5489" xr:uid="{5674592B-1FBE-4B19-86F9-CBF1CDF8B91B}"/>
    <cellStyle name="Comma 3 2 3 2 2 6" xfId="539" xr:uid="{00000000-0005-0000-0000-00004B050000}"/>
    <cellStyle name="Comma 3 2 3 2 2 6 2" xfId="3328" xr:uid="{2452B357-E00A-482A-BD82-7D332C96C714}"/>
    <cellStyle name="Comma 3 2 3 2 2 7" xfId="3052" xr:uid="{06D09CFB-3D8F-454B-ADA4-2E25EBD420E1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3" xfId="4007" xr:uid="{E13AF799-AFF2-4DE8-8569-F8411DF67CAD}"/>
    <cellStyle name="Comma 3 2 3 2 3 3" xfId="1760" xr:uid="{00000000-0005-0000-0000-00004F050000}"/>
    <cellStyle name="Comma 3 2 3 2 3 3 2" xfId="4549" xr:uid="{674A50F7-FA47-418C-8F34-83B155E99E43}"/>
    <cellStyle name="Comma 3 2 3 2 3 4" xfId="3469" xr:uid="{08017940-67B9-4C10-8949-C13D73F12AE5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3" xfId="3740" xr:uid="{58D3A8E6-805D-4F69-8AB5-90AB90B37E05}"/>
    <cellStyle name="Comma 3 2 3 2 5" xfId="1493" xr:uid="{00000000-0005-0000-0000-000052050000}"/>
    <cellStyle name="Comma 3 2 3 2 5 2" xfId="4282" xr:uid="{D9AE038C-66A1-4A38-948E-CF65D2AE86C0}"/>
    <cellStyle name="Comma 3 2 3 2 6" xfId="2574" xr:uid="{00000000-0005-0000-0000-000053050000}"/>
    <cellStyle name="Comma 3 2 3 2 6 2" xfId="5363" xr:uid="{DAEF2051-D6A1-493E-94F1-70AEB4998CE0}"/>
    <cellStyle name="Comma 3 2 3 2 7" xfId="413" xr:uid="{00000000-0005-0000-0000-000054050000}"/>
    <cellStyle name="Comma 3 2 3 2 7 2" xfId="3202" xr:uid="{16906439-DC3D-4B3A-8E58-792DC6AD5788}"/>
    <cellStyle name="Comma 3 2 3 2 8" xfId="2926" xr:uid="{971DCF2D-3426-4656-BDC1-BDF7CE4937C9}"/>
    <cellStyle name="Comma 3 2 3 3" xfId="195" xr:uid="{00000000-0005-0000-0000-000055050000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3" xfId="4069" xr:uid="{1EF92AB1-9BB6-44A2-B14D-3561DD21417D}"/>
    <cellStyle name="Comma 3 2 3 3 2 3" xfId="1822" xr:uid="{00000000-0005-0000-0000-000059050000}"/>
    <cellStyle name="Comma 3 2 3 3 2 3 2" xfId="4611" xr:uid="{8FB11171-D9BF-4960-B829-F3381DF4D34A}"/>
    <cellStyle name="Comma 3 2 3 3 2 4" xfId="3531" xr:uid="{4C228B45-0265-4E1A-B8D8-D3CEB55331AE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3" xfId="3802" xr:uid="{CF41D1F7-78D6-4DD3-A9F7-C7AF87A03940}"/>
    <cellStyle name="Comma 3 2 3 3 4" xfId="1555" xr:uid="{00000000-0005-0000-0000-00005C050000}"/>
    <cellStyle name="Comma 3 2 3 3 4 2" xfId="4344" xr:uid="{0E67F4EA-664A-4443-BA8E-D23C761AFD02}"/>
    <cellStyle name="Comma 3 2 3 3 5" xfId="2636" xr:uid="{00000000-0005-0000-0000-00005D050000}"/>
    <cellStyle name="Comma 3 2 3 3 5 2" xfId="5425" xr:uid="{AA08D35B-3641-45AE-93F7-575223FFC39D}"/>
    <cellStyle name="Comma 3 2 3 3 6" xfId="475" xr:uid="{00000000-0005-0000-0000-00005E050000}"/>
    <cellStyle name="Comma 3 2 3 3 6 2" xfId="3264" xr:uid="{BDEDCC9D-F640-4399-91D7-AA81BA78AF32}"/>
    <cellStyle name="Comma 3 2 3 3 7" xfId="2988" xr:uid="{EA5DD850-7925-4113-863C-A841DA68F867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3" xfId="3945" xr:uid="{F527BCBB-B329-414B-BC47-C81F8CF92BF0}"/>
    <cellStyle name="Comma 3 2 3 4 3" xfId="1698" xr:uid="{00000000-0005-0000-0000-000062050000}"/>
    <cellStyle name="Comma 3 2 3 4 3 2" xfId="4487" xr:uid="{B21C7472-D642-41DF-82EF-CC0F14239B61}"/>
    <cellStyle name="Comma 3 2 3 4 4" xfId="3407" xr:uid="{00A6A2E4-0AF8-44C7-90AD-B39CD87E7B75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3" xfId="3678" xr:uid="{B5CCDC3F-EE52-416D-A0B9-664BC239850B}"/>
    <cellStyle name="Comma 3 2 3 6" xfId="1431" xr:uid="{00000000-0005-0000-0000-000065050000}"/>
    <cellStyle name="Comma 3 2 3 6 2" xfId="4220" xr:uid="{E07C08AE-A0C3-4A53-97D4-B1F95E2C6BD5}"/>
    <cellStyle name="Comma 3 2 3 7" xfId="2512" xr:uid="{00000000-0005-0000-0000-000066050000}"/>
    <cellStyle name="Comma 3 2 3 7 2" xfId="5301" xr:uid="{D39F31DC-6EDF-4F3C-AE11-90DE466ECB7B}"/>
    <cellStyle name="Comma 3 2 3 8" xfId="351" xr:uid="{00000000-0005-0000-0000-000067050000}"/>
    <cellStyle name="Comma 3 2 3 8 2" xfId="3140" xr:uid="{14340387-BC31-4ED8-9F53-8D9B77378A74}"/>
    <cellStyle name="Comma 3 2 3 9" xfId="2864" xr:uid="{C4B5EE8E-0798-406F-B9BD-DDAEE7C7993C}"/>
    <cellStyle name="Comma 3 2 4" xfId="101" xr:uid="{00000000-0005-0000-0000-000068050000}"/>
    <cellStyle name="Comma 3 2 4 2" xfId="227" xr:uid="{00000000-0005-0000-0000-000069050000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3" xfId="4101" xr:uid="{4DFDE64E-B0E0-4D96-9678-4F55045ADC27}"/>
    <cellStyle name="Comma 3 2 4 2 2 3" xfId="1854" xr:uid="{00000000-0005-0000-0000-00006D050000}"/>
    <cellStyle name="Comma 3 2 4 2 2 3 2" xfId="4643" xr:uid="{A9DA829D-2199-4DA6-9A69-925E838EDE11}"/>
    <cellStyle name="Comma 3 2 4 2 2 4" xfId="3563" xr:uid="{0398E798-D8FD-4F31-96BB-CC8489758C35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3" xfId="3834" xr:uid="{DD719800-E771-4AB5-8A45-591EFBAFE547}"/>
    <cellStyle name="Comma 3 2 4 2 4" xfId="1587" xr:uid="{00000000-0005-0000-0000-000070050000}"/>
    <cellStyle name="Comma 3 2 4 2 4 2" xfId="4376" xr:uid="{9AEB145D-ECE7-417A-866C-647D2465A9BA}"/>
    <cellStyle name="Comma 3 2 4 2 5" xfId="2668" xr:uid="{00000000-0005-0000-0000-000071050000}"/>
    <cellStyle name="Comma 3 2 4 2 5 2" xfId="5457" xr:uid="{A4CEDF85-1CE1-42D7-B0F1-86B6A617DFE5}"/>
    <cellStyle name="Comma 3 2 4 2 6" xfId="507" xr:uid="{00000000-0005-0000-0000-000072050000}"/>
    <cellStyle name="Comma 3 2 4 2 6 2" xfId="3296" xr:uid="{434125EF-B7AB-494A-88D9-E8CBB59C4E2C}"/>
    <cellStyle name="Comma 3 2 4 2 7" xfId="3020" xr:uid="{57696AD5-33DC-404E-87E4-AFEDF320FE4C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3" xfId="3975" xr:uid="{A044818B-8FAB-4B78-8476-3220685C2A6C}"/>
    <cellStyle name="Comma 3 2 4 3 3" xfId="1728" xr:uid="{00000000-0005-0000-0000-000076050000}"/>
    <cellStyle name="Comma 3 2 4 3 3 2" xfId="4517" xr:uid="{646B5283-F93F-4320-BA95-7E808CA83977}"/>
    <cellStyle name="Comma 3 2 4 3 4" xfId="3437" xr:uid="{F10767A1-F28C-4075-89B6-6226CDF0CB9A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3" xfId="3708" xr:uid="{8527FF0E-8646-464D-AF7A-4B02A385574B}"/>
    <cellStyle name="Comma 3 2 4 5" xfId="1461" xr:uid="{00000000-0005-0000-0000-000079050000}"/>
    <cellStyle name="Comma 3 2 4 5 2" xfId="4250" xr:uid="{ABCF28AA-2C6D-427A-A130-34264EEB485D}"/>
    <cellStyle name="Comma 3 2 4 6" xfId="2542" xr:uid="{00000000-0005-0000-0000-00007A050000}"/>
    <cellStyle name="Comma 3 2 4 6 2" xfId="5331" xr:uid="{2AD12E28-DE06-4551-84EB-A8D5E0BA4817}"/>
    <cellStyle name="Comma 3 2 4 7" xfId="381" xr:uid="{00000000-0005-0000-0000-00007B050000}"/>
    <cellStyle name="Comma 3 2 4 7 2" xfId="3170" xr:uid="{FE1E7CDC-2B89-4264-8966-D379262E954E}"/>
    <cellStyle name="Comma 3 2 4 8" xfId="2894" xr:uid="{1E3B6807-04D8-4932-8CB4-577F061445D6}"/>
    <cellStyle name="Comma 3 2 5" xfId="163" xr:uid="{00000000-0005-0000-0000-00007C050000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3" xfId="4037" xr:uid="{46041A75-3CA1-47C9-AD0D-9362B9EDE7CA}"/>
    <cellStyle name="Comma 3 2 5 2 3" xfId="1790" xr:uid="{00000000-0005-0000-0000-000080050000}"/>
    <cellStyle name="Comma 3 2 5 2 3 2" xfId="4579" xr:uid="{CEC5BB33-EEA9-4883-839D-4BB022CC1EAB}"/>
    <cellStyle name="Comma 3 2 5 2 4" xfId="3499" xr:uid="{7A988B83-2F5F-4087-9F40-6F1B3F14382C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3" xfId="3770" xr:uid="{21413F86-20D3-4F7C-8D98-A6FF8C706FF9}"/>
    <cellStyle name="Comma 3 2 5 4" xfId="1523" xr:uid="{00000000-0005-0000-0000-000083050000}"/>
    <cellStyle name="Comma 3 2 5 4 2" xfId="4312" xr:uid="{61B77A8B-F4B2-4FAA-9B30-2CC9A92628E4}"/>
    <cellStyle name="Comma 3 2 5 5" xfId="2604" xr:uid="{00000000-0005-0000-0000-000084050000}"/>
    <cellStyle name="Comma 3 2 5 5 2" xfId="5393" xr:uid="{808D12BD-C3C9-488F-9B2E-BE249B1533A3}"/>
    <cellStyle name="Comma 3 2 5 6" xfId="443" xr:uid="{00000000-0005-0000-0000-000085050000}"/>
    <cellStyle name="Comma 3 2 5 6 2" xfId="3232" xr:uid="{38EB4753-8F4A-4526-9DA9-23FEF9FBA669}"/>
    <cellStyle name="Comma 3 2 5 7" xfId="2956" xr:uid="{EEB18A5C-8CEC-4EFC-8498-BA8C8AD84DED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3" xfId="3917" xr:uid="{B2B1E110-2693-46A8-9E29-33D785AF6CCF}"/>
    <cellStyle name="Comma 3 2 6 3" xfId="1670" xr:uid="{00000000-0005-0000-0000-000089050000}"/>
    <cellStyle name="Comma 3 2 6 3 2" xfId="4459" xr:uid="{6A763C58-3BD9-4A70-8355-AF04A7FC2710}"/>
    <cellStyle name="Comma 3 2 6 4" xfId="3379" xr:uid="{172996E2-B89D-455C-92A8-A33B513D2356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3" xfId="3650" xr:uid="{52A203CC-A504-4CD9-B4A6-60EA2987CFCF}"/>
    <cellStyle name="Comma 3 2 8" xfId="1403" xr:uid="{00000000-0005-0000-0000-00008C050000}"/>
    <cellStyle name="Comma 3 2 8 2" xfId="4192" xr:uid="{B8AA6FF1-8A3D-4C22-B126-32AB8105974B}"/>
    <cellStyle name="Comma 3 2 9" xfId="2484" xr:uid="{00000000-0005-0000-0000-00008D050000}"/>
    <cellStyle name="Comma 3 2 9 2" xfId="5273" xr:uid="{5A91A908-C17F-49B8-8FF7-300BA0B2BFB4}"/>
    <cellStyle name="Comma 3 3" xfId="45" xr:uid="{00000000-0005-0000-0000-00008E050000}"/>
    <cellStyle name="Comma 3 3 10" xfId="2838" xr:uid="{9A5CE077-9676-44CE-9536-BA995CE8EEEC}"/>
    <cellStyle name="Comma 3 3 2" xfId="74" xr:uid="{00000000-0005-0000-0000-00008F050000}"/>
    <cellStyle name="Comma 3 3 2 2" xfId="136" xr:uid="{00000000-0005-0000-0000-000090050000}"/>
    <cellStyle name="Comma 3 3 2 2 2" xfId="262" xr:uid="{00000000-0005-0000-0000-000091050000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3" xfId="4136" xr:uid="{59E69E12-8C60-4F9A-91A6-75A15767394E}"/>
    <cellStyle name="Comma 3 3 2 2 2 2 3" xfId="1889" xr:uid="{00000000-0005-0000-0000-000095050000}"/>
    <cellStyle name="Comma 3 3 2 2 2 2 3 2" xfId="4678" xr:uid="{6E2591C0-8A85-45C7-898E-F6AD04D1787C}"/>
    <cellStyle name="Comma 3 3 2 2 2 2 4" xfId="3598" xr:uid="{CA093F0D-B7FA-473D-A7DE-98E821B7805A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3" xfId="3869" xr:uid="{5FF4AC43-2483-4592-A0B8-797BC07F2805}"/>
    <cellStyle name="Comma 3 3 2 2 2 4" xfId="1622" xr:uid="{00000000-0005-0000-0000-000098050000}"/>
    <cellStyle name="Comma 3 3 2 2 2 4 2" xfId="4411" xr:uid="{32670116-8D28-4E7F-A1E0-FCA64864C881}"/>
    <cellStyle name="Comma 3 3 2 2 2 5" xfId="2703" xr:uid="{00000000-0005-0000-0000-000099050000}"/>
    <cellStyle name="Comma 3 3 2 2 2 5 2" xfId="5492" xr:uid="{D7DBF4A5-C56A-4BE3-840A-0B0A72E8A1F4}"/>
    <cellStyle name="Comma 3 3 2 2 2 6" xfId="542" xr:uid="{00000000-0005-0000-0000-00009A050000}"/>
    <cellStyle name="Comma 3 3 2 2 2 6 2" xfId="3331" xr:uid="{D06CDB63-93D0-4B0F-9416-FEED58B9085F}"/>
    <cellStyle name="Comma 3 3 2 2 2 7" xfId="3055" xr:uid="{5B836FBD-9ADF-41DE-9F95-CD88BAE244C8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3" xfId="4010" xr:uid="{C841FD3F-FEAE-40D3-8C6B-5B4C5B7BFD58}"/>
    <cellStyle name="Comma 3 3 2 2 3 3" xfId="1763" xr:uid="{00000000-0005-0000-0000-00009E050000}"/>
    <cellStyle name="Comma 3 3 2 2 3 3 2" xfId="4552" xr:uid="{4B90119B-DD85-43E8-A120-44C8AD781992}"/>
    <cellStyle name="Comma 3 3 2 2 3 4" xfId="3472" xr:uid="{E94D16DF-A12C-4898-A804-8A05698000B8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3" xfId="3743" xr:uid="{52B5DBDA-83E2-4F07-9576-D38DE4A2ABB1}"/>
    <cellStyle name="Comma 3 3 2 2 5" xfId="1496" xr:uid="{00000000-0005-0000-0000-0000A1050000}"/>
    <cellStyle name="Comma 3 3 2 2 5 2" xfId="4285" xr:uid="{BDB4DFF7-8C62-4541-885F-CA7AC9F1A908}"/>
    <cellStyle name="Comma 3 3 2 2 6" xfId="2577" xr:uid="{00000000-0005-0000-0000-0000A2050000}"/>
    <cellStyle name="Comma 3 3 2 2 6 2" xfId="5366" xr:uid="{6ACEF832-D177-4050-AA24-B08BEE63355C}"/>
    <cellStyle name="Comma 3 3 2 2 7" xfId="416" xr:uid="{00000000-0005-0000-0000-0000A3050000}"/>
    <cellStyle name="Comma 3 3 2 2 7 2" xfId="3205" xr:uid="{489B51EC-478F-4D9D-9FA2-BD039F7D48C4}"/>
    <cellStyle name="Comma 3 3 2 2 8" xfId="2929" xr:uid="{47E2D605-1AAA-49E0-8B65-52730C26AA09}"/>
    <cellStyle name="Comma 3 3 2 3" xfId="198" xr:uid="{00000000-0005-0000-0000-0000A4050000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3" xfId="4072" xr:uid="{7F66CECA-B8CD-4E33-81F9-4B207890A4D6}"/>
    <cellStyle name="Comma 3 3 2 3 2 3" xfId="1825" xr:uid="{00000000-0005-0000-0000-0000A8050000}"/>
    <cellStyle name="Comma 3 3 2 3 2 3 2" xfId="4614" xr:uid="{F76C9F05-BEFA-4939-836F-6A07052BC86E}"/>
    <cellStyle name="Comma 3 3 2 3 2 4" xfId="3534" xr:uid="{2DE47C27-2C82-4A57-8F16-14B7A5F0A653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3" xfId="3805" xr:uid="{01866527-542E-434F-AB18-4FBECE0CDF39}"/>
    <cellStyle name="Comma 3 3 2 3 4" xfId="1558" xr:uid="{00000000-0005-0000-0000-0000AB050000}"/>
    <cellStyle name="Comma 3 3 2 3 4 2" xfId="4347" xr:uid="{29BD417F-A994-4097-87C7-86182D1C24DE}"/>
    <cellStyle name="Comma 3 3 2 3 5" xfId="2639" xr:uid="{00000000-0005-0000-0000-0000AC050000}"/>
    <cellStyle name="Comma 3 3 2 3 5 2" xfId="5428" xr:uid="{5A791B77-20F2-44CB-BD2E-65FD2984E02A}"/>
    <cellStyle name="Comma 3 3 2 3 6" xfId="478" xr:uid="{00000000-0005-0000-0000-0000AD050000}"/>
    <cellStyle name="Comma 3 3 2 3 6 2" xfId="3267" xr:uid="{D379DEBC-0A41-47E1-9A63-4C99A505A016}"/>
    <cellStyle name="Comma 3 3 2 3 7" xfId="2991" xr:uid="{6755AFE0-F583-4A3F-96BA-9F9E9C0A6B6A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3" xfId="3948" xr:uid="{7912DB75-7BC0-4873-BFCA-7AA654B09F0A}"/>
    <cellStyle name="Comma 3 3 2 4 3" xfId="1701" xr:uid="{00000000-0005-0000-0000-0000B1050000}"/>
    <cellStyle name="Comma 3 3 2 4 3 2" xfId="4490" xr:uid="{9D82A017-1999-4284-930A-40980E0711E6}"/>
    <cellStyle name="Comma 3 3 2 4 4" xfId="3410" xr:uid="{BAD72C71-F46F-4688-946F-94E4CE66CFBE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3" xfId="3681" xr:uid="{974C9FC3-5E4E-42CC-B192-AFCE8B182D50}"/>
    <cellStyle name="Comma 3 3 2 6" xfId="1434" xr:uid="{00000000-0005-0000-0000-0000B4050000}"/>
    <cellStyle name="Comma 3 3 2 6 2" xfId="4223" xr:uid="{55FDBAA8-65E7-4054-BB28-5F79DB160E6D}"/>
    <cellStyle name="Comma 3 3 2 7" xfId="2515" xr:uid="{00000000-0005-0000-0000-0000B5050000}"/>
    <cellStyle name="Comma 3 3 2 7 2" xfId="5304" xr:uid="{F5E958D0-1F7E-412B-97C4-5DED3F8EF210}"/>
    <cellStyle name="Comma 3 3 2 8" xfId="354" xr:uid="{00000000-0005-0000-0000-0000B6050000}"/>
    <cellStyle name="Comma 3 3 2 8 2" xfId="3143" xr:uid="{EE27EE13-7AF8-4029-BF8B-476F408D26F9}"/>
    <cellStyle name="Comma 3 3 2 9" xfId="2867" xr:uid="{0F7616D2-E9E5-437E-B6B6-CD26759108EC}"/>
    <cellStyle name="Comma 3 3 3" xfId="104" xr:uid="{00000000-0005-0000-0000-0000B7050000}"/>
    <cellStyle name="Comma 3 3 3 2" xfId="230" xr:uid="{00000000-0005-0000-0000-0000B8050000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3" xfId="4104" xr:uid="{87208727-67A8-4903-BF70-22793C193AB4}"/>
    <cellStyle name="Comma 3 3 3 2 2 3" xfId="1857" xr:uid="{00000000-0005-0000-0000-0000BC050000}"/>
    <cellStyle name="Comma 3 3 3 2 2 3 2" xfId="4646" xr:uid="{CAA1E456-9BEA-4EBC-95DF-A52829C61FA1}"/>
    <cellStyle name="Comma 3 3 3 2 2 4" xfId="3566" xr:uid="{5BF19C4B-D8AC-46C5-90A0-D62D65D2F07D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3" xfId="3837" xr:uid="{7E940212-A9EE-4799-91E4-4B51AABB4203}"/>
    <cellStyle name="Comma 3 3 3 2 4" xfId="1590" xr:uid="{00000000-0005-0000-0000-0000BF050000}"/>
    <cellStyle name="Comma 3 3 3 2 4 2" xfId="4379" xr:uid="{F2EF0ACA-A16C-47D3-A545-76D17ECA2D1D}"/>
    <cellStyle name="Comma 3 3 3 2 5" xfId="2671" xr:uid="{00000000-0005-0000-0000-0000C0050000}"/>
    <cellStyle name="Comma 3 3 3 2 5 2" xfId="5460" xr:uid="{5C52BFD7-D8D5-44CB-AFE8-4F7B60DFD190}"/>
    <cellStyle name="Comma 3 3 3 2 6" xfId="510" xr:uid="{00000000-0005-0000-0000-0000C1050000}"/>
    <cellStyle name="Comma 3 3 3 2 6 2" xfId="3299" xr:uid="{FFCA3E42-F199-4C4B-82D4-F5D3252B4305}"/>
    <cellStyle name="Comma 3 3 3 2 7" xfId="3023" xr:uid="{D251F6E5-CE15-4D19-AE1A-BEC33B9C9D35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3" xfId="3978" xr:uid="{D95407ED-5197-4BD3-8CAF-FE4F3E34E4B3}"/>
    <cellStyle name="Comma 3 3 3 3 3" xfId="1731" xr:uid="{00000000-0005-0000-0000-0000C5050000}"/>
    <cellStyle name="Comma 3 3 3 3 3 2" xfId="4520" xr:uid="{BA0DB1D6-3F36-48E6-AC74-8439CB662119}"/>
    <cellStyle name="Comma 3 3 3 3 4" xfId="3440" xr:uid="{A99A2F61-AA81-4435-89E9-068CADF2D425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3" xfId="3711" xr:uid="{D9F1F90E-A75E-432C-8F7E-6E3B3B70EE91}"/>
    <cellStyle name="Comma 3 3 3 5" xfId="1464" xr:uid="{00000000-0005-0000-0000-0000C8050000}"/>
    <cellStyle name="Comma 3 3 3 5 2" xfId="4253" xr:uid="{762ACE5A-2210-4FE5-AA21-530FDE80F418}"/>
    <cellStyle name="Comma 3 3 3 6" xfId="2545" xr:uid="{00000000-0005-0000-0000-0000C9050000}"/>
    <cellStyle name="Comma 3 3 3 6 2" xfId="5334" xr:uid="{39356B83-8AAA-45F9-869E-D3DB97E3C9E2}"/>
    <cellStyle name="Comma 3 3 3 7" xfId="384" xr:uid="{00000000-0005-0000-0000-0000CA050000}"/>
    <cellStyle name="Comma 3 3 3 7 2" xfId="3173" xr:uid="{723B151B-527B-46FB-A729-5781C32A5481}"/>
    <cellStyle name="Comma 3 3 3 8" xfId="2897" xr:uid="{59BA2B33-64E8-4444-A01C-68EB4C7856DA}"/>
    <cellStyle name="Comma 3 3 4" xfId="166" xr:uid="{00000000-0005-0000-0000-0000CB050000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3" xfId="4040" xr:uid="{E2543055-4E4E-4CEA-92F3-05630BF548A5}"/>
    <cellStyle name="Comma 3 3 4 2 3" xfId="1793" xr:uid="{00000000-0005-0000-0000-0000CF050000}"/>
    <cellStyle name="Comma 3 3 4 2 3 2" xfId="4582" xr:uid="{5D7C4945-E74B-416B-812D-3F38ED4783D9}"/>
    <cellStyle name="Comma 3 3 4 2 4" xfId="3502" xr:uid="{B41283AE-4BA2-4DCD-BBE9-27D9E82B627E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3" xfId="3773" xr:uid="{957533F3-34B8-4EF2-856D-66D79648E385}"/>
    <cellStyle name="Comma 3 3 4 4" xfId="1526" xr:uid="{00000000-0005-0000-0000-0000D2050000}"/>
    <cellStyle name="Comma 3 3 4 4 2" xfId="4315" xr:uid="{E812F0B2-B1BC-49D7-9009-6D2D54DEDD99}"/>
    <cellStyle name="Comma 3 3 4 5" xfId="2607" xr:uid="{00000000-0005-0000-0000-0000D3050000}"/>
    <cellStyle name="Comma 3 3 4 5 2" xfId="5396" xr:uid="{5B98A422-48EA-4014-AA56-7BFD67224F7C}"/>
    <cellStyle name="Comma 3 3 4 6" xfId="446" xr:uid="{00000000-0005-0000-0000-0000D4050000}"/>
    <cellStyle name="Comma 3 3 4 6 2" xfId="3235" xr:uid="{65B0B154-D34E-4EE3-BD52-F2D3B5CF33AA}"/>
    <cellStyle name="Comma 3 3 4 7" xfId="2959" xr:uid="{744F53B3-0163-4623-9A47-479FFF151FE8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3" xfId="3919" xr:uid="{2068EA5A-52E4-4170-A035-0C9B5E1B9EA4}"/>
    <cellStyle name="Comma 3 3 5 3" xfId="1672" xr:uid="{00000000-0005-0000-0000-0000D8050000}"/>
    <cellStyle name="Comma 3 3 5 3 2" xfId="4461" xr:uid="{BAEE369D-E129-4CC6-84B4-8D0D6592AAFC}"/>
    <cellStyle name="Comma 3 3 5 4" xfId="3381" xr:uid="{626FCDD8-98F8-4B14-B650-813B7CD377A7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3" xfId="3652" xr:uid="{DEA55E98-E473-4AE4-8C5D-E62B0F263092}"/>
    <cellStyle name="Comma 3 3 7" xfId="1405" xr:uid="{00000000-0005-0000-0000-0000DB050000}"/>
    <cellStyle name="Comma 3 3 7 2" xfId="4194" xr:uid="{C19F910A-D355-40C4-9BC2-C5F03726AAF9}"/>
    <cellStyle name="Comma 3 3 8" xfId="2486" xr:uid="{00000000-0005-0000-0000-0000DC050000}"/>
    <cellStyle name="Comma 3 3 8 2" xfId="5275" xr:uid="{4139EC96-2A72-4319-94FD-0B4CE1F69A32}"/>
    <cellStyle name="Comma 3 3 9" xfId="325" xr:uid="{00000000-0005-0000-0000-0000DD050000}"/>
    <cellStyle name="Comma 3 3 9 2" xfId="3114" xr:uid="{C60B9BE9-7B02-4D5B-BFF2-6AFB08A7A6C2}"/>
    <cellStyle name="Comma 3 4" xfId="59" xr:uid="{00000000-0005-0000-0000-0000DE050000}"/>
    <cellStyle name="Comma 3 4 2" xfId="121" xr:uid="{00000000-0005-0000-0000-0000DF050000}"/>
    <cellStyle name="Comma 3 4 2 2" xfId="247" xr:uid="{00000000-0005-0000-0000-0000E005000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3" xfId="4121" xr:uid="{D8DF5BD9-D928-404E-A0C3-079054E6A446}"/>
    <cellStyle name="Comma 3 4 2 2 2 3" xfId="1874" xr:uid="{00000000-0005-0000-0000-0000E4050000}"/>
    <cellStyle name="Comma 3 4 2 2 2 3 2" xfId="4663" xr:uid="{9F913188-A279-4E7A-91E4-7D0D4512FFE9}"/>
    <cellStyle name="Comma 3 4 2 2 2 4" xfId="3583" xr:uid="{FDE238A1-6129-4915-8F36-F0A37943E3A7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3" xfId="3854" xr:uid="{6BEF079C-FC83-4BD2-B74F-D09C89A3F3DA}"/>
    <cellStyle name="Comma 3 4 2 2 4" xfId="1607" xr:uid="{00000000-0005-0000-0000-0000E7050000}"/>
    <cellStyle name="Comma 3 4 2 2 4 2" xfId="4396" xr:uid="{66632F42-1898-4D90-8860-B6BBC48E71A4}"/>
    <cellStyle name="Comma 3 4 2 2 5" xfId="2688" xr:uid="{00000000-0005-0000-0000-0000E8050000}"/>
    <cellStyle name="Comma 3 4 2 2 5 2" xfId="5477" xr:uid="{9C55E8FB-6478-4F3C-93B4-544B357EABDB}"/>
    <cellStyle name="Comma 3 4 2 2 6" xfId="527" xr:uid="{00000000-0005-0000-0000-0000E9050000}"/>
    <cellStyle name="Comma 3 4 2 2 6 2" xfId="3316" xr:uid="{A67BCC2D-ECB2-41F8-AEE7-27FDF27BB870}"/>
    <cellStyle name="Comma 3 4 2 2 7" xfId="3040" xr:uid="{AF17D310-42E5-40E1-B56B-F9B949EC7E34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3" xfId="3995" xr:uid="{271963CF-696C-4AAE-9A93-0FB67AF7A6E5}"/>
    <cellStyle name="Comma 3 4 2 3 3" xfId="1748" xr:uid="{00000000-0005-0000-0000-0000ED050000}"/>
    <cellStyle name="Comma 3 4 2 3 3 2" xfId="4537" xr:uid="{D334B4B3-4018-4A95-88CD-877142A34581}"/>
    <cellStyle name="Comma 3 4 2 3 4" xfId="3457" xr:uid="{44E51AB7-6A94-42F2-9A0C-D0C4A71332E9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3" xfId="3728" xr:uid="{E5522683-555D-4C93-9EE7-FA9C72675184}"/>
    <cellStyle name="Comma 3 4 2 5" xfId="1481" xr:uid="{00000000-0005-0000-0000-0000F0050000}"/>
    <cellStyle name="Comma 3 4 2 5 2" xfId="4270" xr:uid="{8225ACD5-3586-4A54-AFE1-591420870D9F}"/>
    <cellStyle name="Comma 3 4 2 6" xfId="2562" xr:uid="{00000000-0005-0000-0000-0000F1050000}"/>
    <cellStyle name="Comma 3 4 2 6 2" xfId="5351" xr:uid="{14E6B9D1-B06F-4AD2-811E-0F116D43B6A6}"/>
    <cellStyle name="Comma 3 4 2 7" xfId="401" xr:uid="{00000000-0005-0000-0000-0000F2050000}"/>
    <cellStyle name="Comma 3 4 2 7 2" xfId="3190" xr:uid="{54A2F08D-08F3-4B66-97A7-D770A4CFBF47}"/>
    <cellStyle name="Comma 3 4 2 8" xfId="2914" xr:uid="{D37E72BD-CB2D-4B7B-B381-17C84B946DA3}"/>
    <cellStyle name="Comma 3 4 3" xfId="183" xr:uid="{00000000-0005-0000-0000-0000F3050000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3" xfId="4057" xr:uid="{83408F56-0277-4440-B197-76017B0E1E31}"/>
    <cellStyle name="Comma 3 4 3 2 3" xfId="1810" xr:uid="{00000000-0005-0000-0000-0000F7050000}"/>
    <cellStyle name="Comma 3 4 3 2 3 2" xfId="4599" xr:uid="{F2382591-475E-47CA-9110-A9C7A3823D91}"/>
    <cellStyle name="Comma 3 4 3 2 4" xfId="3519" xr:uid="{51F3C7EF-C5DC-4234-885C-A68B37318829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3" xfId="3790" xr:uid="{549C8A49-E42E-4A40-8654-B9D7755C9CDB}"/>
    <cellStyle name="Comma 3 4 3 4" xfId="1543" xr:uid="{00000000-0005-0000-0000-0000FA050000}"/>
    <cellStyle name="Comma 3 4 3 4 2" xfId="4332" xr:uid="{F12614AC-B6F3-48D5-BAB7-4115303B6FB6}"/>
    <cellStyle name="Comma 3 4 3 5" xfId="2624" xr:uid="{00000000-0005-0000-0000-0000FB050000}"/>
    <cellStyle name="Comma 3 4 3 5 2" xfId="5413" xr:uid="{0F6E953C-976E-44E0-9D19-F180FFDFC8D3}"/>
    <cellStyle name="Comma 3 4 3 6" xfId="463" xr:uid="{00000000-0005-0000-0000-0000FC050000}"/>
    <cellStyle name="Comma 3 4 3 6 2" xfId="3252" xr:uid="{C0D610AC-021D-4C22-B335-DBD021C0E48D}"/>
    <cellStyle name="Comma 3 4 3 7" xfId="2976" xr:uid="{C2247DF1-9EDC-473B-935B-308BF2E960C1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3" xfId="3933" xr:uid="{12F60FDE-9858-4A96-9E6B-26A0E985FA56}"/>
    <cellStyle name="Comma 3 4 4 3" xfId="1686" xr:uid="{00000000-0005-0000-0000-000000060000}"/>
    <cellStyle name="Comma 3 4 4 3 2" xfId="4475" xr:uid="{16D65B1B-43B9-4B3E-96C4-4F9A6F2393B7}"/>
    <cellStyle name="Comma 3 4 4 4" xfId="3395" xr:uid="{14E52B1B-2ECB-4359-9EDA-AE62B99214B4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3" xfId="3666" xr:uid="{D674FA0F-3647-4D94-BB74-9A0779256105}"/>
    <cellStyle name="Comma 3 4 6" xfId="1419" xr:uid="{00000000-0005-0000-0000-000003060000}"/>
    <cellStyle name="Comma 3 4 6 2" xfId="4208" xr:uid="{ADAD3FE4-1FD4-435C-9075-CA57FC89E95A}"/>
    <cellStyle name="Comma 3 4 7" xfId="2500" xr:uid="{00000000-0005-0000-0000-000004060000}"/>
    <cellStyle name="Comma 3 4 7 2" xfId="5289" xr:uid="{1A329CFA-BED4-4411-8F8D-AF3173365F72}"/>
    <cellStyle name="Comma 3 4 8" xfId="339" xr:uid="{00000000-0005-0000-0000-000005060000}"/>
    <cellStyle name="Comma 3 4 8 2" xfId="3128" xr:uid="{8207A9FD-592C-4F67-BD92-44B834BD1F35}"/>
    <cellStyle name="Comma 3 4 9" xfId="2852" xr:uid="{4FF56412-3AB5-40F0-BC17-C6FE1FA91AAD}"/>
    <cellStyle name="Comma 3 5" xfId="89" xr:uid="{00000000-0005-0000-0000-000006060000}"/>
    <cellStyle name="Comma 3 5 2" xfId="215" xr:uid="{00000000-0005-0000-0000-000007060000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3" xfId="4089" xr:uid="{39B0C16A-F5E2-4CB9-915A-2DF9E7C7666B}"/>
    <cellStyle name="Comma 3 5 2 2 3" xfId="1842" xr:uid="{00000000-0005-0000-0000-00000B060000}"/>
    <cellStyle name="Comma 3 5 2 2 3 2" xfId="4631" xr:uid="{0F4ACECE-D585-4034-A595-AD12B7BAFA56}"/>
    <cellStyle name="Comma 3 5 2 2 4" xfId="3551" xr:uid="{6B3CEA3A-39D2-4433-8EE8-EE2312611B24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3" xfId="3822" xr:uid="{61B42CAA-0F1A-4079-9BE2-9D406904B75D}"/>
    <cellStyle name="Comma 3 5 2 4" xfId="1575" xr:uid="{00000000-0005-0000-0000-00000E060000}"/>
    <cellStyle name="Comma 3 5 2 4 2" xfId="4364" xr:uid="{6A3745A0-9DA2-483D-9472-D9111D3C6968}"/>
    <cellStyle name="Comma 3 5 2 5" xfId="2656" xr:uid="{00000000-0005-0000-0000-00000F060000}"/>
    <cellStyle name="Comma 3 5 2 5 2" xfId="5445" xr:uid="{6BCFA355-E017-4C32-8F15-53D506A3F4C1}"/>
    <cellStyle name="Comma 3 5 2 6" xfId="495" xr:uid="{00000000-0005-0000-0000-000010060000}"/>
    <cellStyle name="Comma 3 5 2 6 2" xfId="3284" xr:uid="{B291C088-2D0D-4617-AF70-80281746472D}"/>
    <cellStyle name="Comma 3 5 2 7" xfId="3008" xr:uid="{25CA3080-59CB-4295-81CC-7C0603B00194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3" xfId="3963" xr:uid="{7C311542-6BED-440C-8F61-A6DDE9120F0D}"/>
    <cellStyle name="Comma 3 5 3 3" xfId="1716" xr:uid="{00000000-0005-0000-0000-000014060000}"/>
    <cellStyle name="Comma 3 5 3 3 2" xfId="4505" xr:uid="{2A70A1DB-EAD1-4E91-838C-10DC909E8C8B}"/>
    <cellStyle name="Comma 3 5 3 4" xfId="3425" xr:uid="{8737F391-A828-4427-8FF7-80CBE54AD8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3" xfId="3696" xr:uid="{391D1FD1-3B95-492A-B1D4-53617D352C87}"/>
    <cellStyle name="Comma 3 5 5" xfId="1449" xr:uid="{00000000-0005-0000-0000-000017060000}"/>
    <cellStyle name="Comma 3 5 5 2" xfId="4238" xr:uid="{85A60784-BD4F-4A19-936B-E6098550EBAC}"/>
    <cellStyle name="Comma 3 5 6" xfId="2530" xr:uid="{00000000-0005-0000-0000-000018060000}"/>
    <cellStyle name="Comma 3 5 6 2" xfId="5319" xr:uid="{B5BED450-8DF8-4B80-B2F3-62D5A5F6C4B3}"/>
    <cellStyle name="Comma 3 5 7" xfId="369" xr:uid="{00000000-0005-0000-0000-000019060000}"/>
    <cellStyle name="Comma 3 5 7 2" xfId="3158" xr:uid="{285820D3-4B8E-4845-A32E-1DAA9957811E}"/>
    <cellStyle name="Comma 3 5 8" xfId="2882" xr:uid="{9B7ACB54-7230-4063-A1BA-BDDFC594F82D}"/>
    <cellStyle name="Comma 3 6" xfId="151" xr:uid="{00000000-0005-0000-0000-00001A060000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3" xfId="4025" xr:uid="{8D3F3DBA-2BC0-47B3-8DEF-38986EF9CB82}"/>
    <cellStyle name="Comma 3 6 2 3" xfId="1778" xr:uid="{00000000-0005-0000-0000-00001E060000}"/>
    <cellStyle name="Comma 3 6 2 3 2" xfId="4567" xr:uid="{ADB9CB00-140A-4403-825F-D3220ABE8FDD}"/>
    <cellStyle name="Comma 3 6 2 4" xfId="3487" xr:uid="{68F3C860-8AED-4925-98D5-4C146C1F81E3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3" xfId="3758" xr:uid="{D3E59D74-302C-48CF-964D-FC77D74398F4}"/>
    <cellStyle name="Comma 3 6 4" xfId="1511" xr:uid="{00000000-0005-0000-0000-000021060000}"/>
    <cellStyle name="Comma 3 6 4 2" xfId="4300" xr:uid="{1A9616AE-51F1-4F56-B87F-0E49092326A8}"/>
    <cellStyle name="Comma 3 6 5" xfId="2592" xr:uid="{00000000-0005-0000-0000-000022060000}"/>
    <cellStyle name="Comma 3 6 5 2" xfId="5381" xr:uid="{BE179759-5EC7-4466-B34C-081E063FB648}"/>
    <cellStyle name="Comma 3 6 6" xfId="431" xr:uid="{00000000-0005-0000-0000-000023060000}"/>
    <cellStyle name="Comma 3 6 6 2" xfId="3220" xr:uid="{BC82D9F0-B12E-4595-96A4-7C7256AF4634}"/>
    <cellStyle name="Comma 3 6 7" xfId="2944" xr:uid="{10C4B305-759B-481D-BAFF-A57BFB6C1BD6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3" xfId="3906" xr:uid="{D8C0F9A5-2394-4A52-BED0-1209A8BAFE0D}"/>
    <cellStyle name="Comma 3 7 3" xfId="1659" xr:uid="{00000000-0005-0000-0000-000027060000}"/>
    <cellStyle name="Comma 3 7 3 2" xfId="4448" xr:uid="{D22BAFF3-8A4F-4A9B-9543-1C4735A15304}"/>
    <cellStyle name="Comma 3 7 4" xfId="3368" xr:uid="{9AC26EDD-D12F-43DF-8C16-D02323F8A339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3" xfId="3639" xr:uid="{CF5AEBC5-E8C2-4C1B-B64B-53775C10A164}"/>
    <cellStyle name="Comma 3 9" xfId="1392" xr:uid="{00000000-0005-0000-0000-00002A060000}"/>
    <cellStyle name="Comma 3 9 2" xfId="4181" xr:uid="{76E42570-694D-4D98-8BAB-EC561AF4BCF0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3" xfId="3625" xr:uid="{92CDC407-7DA2-437C-A89B-1DC3E6419B9B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3" xfId="2728" xr:uid="{00000000-0005-0000-0000-00002F060000}"/>
    <cellStyle name="Comma 31 3 2" xfId="5517" xr:uid="{260C507E-7647-4C5F-A750-86F62B0BD199}"/>
    <cellStyle name="Comma 31 4" xfId="1374" xr:uid="{00000000-0005-0000-0000-000030060000}"/>
    <cellStyle name="Comma 31 4 2" xfId="4163" xr:uid="{66757E3F-8055-4855-8031-EBAB6161B3D5}"/>
    <cellStyle name="Comma 31 5" xfId="3080" xr:uid="{9FAFC687-E774-4744-9BC7-7846A9E2D220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3" xfId="2727" xr:uid="{00000000-0005-0000-0000-000033060000}"/>
    <cellStyle name="Comma 32 3 2" xfId="5516" xr:uid="{468AB202-8259-4DEC-88A4-184982E86F8A}"/>
    <cellStyle name="Comma 32 4" xfId="1375" xr:uid="{00000000-0005-0000-0000-000034060000}"/>
    <cellStyle name="Comma 32 4 2" xfId="4164" xr:uid="{BC9F0E6B-75BF-4A27-BDF3-F2E99CDA84F2}"/>
    <cellStyle name="Comma 32 5" xfId="3079" xr:uid="{D9FB5166-5822-4DDA-A6C9-AD53A7A19012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3" xfId="2730" xr:uid="{00000000-0005-0000-0000-000037060000}"/>
    <cellStyle name="Comma 33 3 2" xfId="5519" xr:uid="{0C05B90E-40CB-4516-8558-DA816B9AE806}"/>
    <cellStyle name="Comma 33 4" xfId="1376" xr:uid="{00000000-0005-0000-0000-000038060000}"/>
    <cellStyle name="Comma 33 4 2" xfId="4165" xr:uid="{AD95FBCA-E120-44B1-BA3D-6A4F1E429BB7}"/>
    <cellStyle name="Comma 33 5" xfId="3082" xr:uid="{D7E31AC6-1559-4C5F-97F6-BC30699B094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3" xfId="1378" xr:uid="{00000000-0005-0000-0000-00003B060000}"/>
    <cellStyle name="Comma 34 3 2" xfId="4167" xr:uid="{8572B7F3-DAE8-449E-A431-BF06987AB547}"/>
    <cellStyle name="Comma 34 4" xfId="3083" xr:uid="{F0C2E205-95AE-4131-B65E-0E5ABAA7E3DA}"/>
    <cellStyle name="Comma 35" xfId="1377" xr:uid="{00000000-0005-0000-0000-00003C060000}"/>
    <cellStyle name="Comma 35 2" xfId="4166" xr:uid="{BF413C7D-1DDC-4337-BA66-1C15F658B696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3" xfId="3085" xr:uid="{422A1D34-9FF8-4695-B6A1-886034E0F643}"/>
    <cellStyle name="Comma 37" xfId="2458" xr:uid="{00000000-0005-0000-0000-00003F060000}"/>
    <cellStyle name="Comma 37 2" xfId="5247" xr:uid="{352D1456-4781-4862-AAAE-817CAD612BFF}"/>
    <cellStyle name="Comma 38" xfId="298" xr:uid="{00000000-0005-0000-0000-000040060000}"/>
    <cellStyle name="Comma 38 2" xfId="3087" xr:uid="{82C7B53A-D791-4D6E-B2FE-9467EF2F227F}"/>
    <cellStyle name="Comma 39" xfId="2738" xr:uid="{00000000-0005-0000-0000-000041060000}"/>
    <cellStyle name="Comma 39 2" xfId="5527" xr:uid="{DD2BAC6D-99B2-4D84-9D81-72106F7EE068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1" xfId="2826" xr:uid="{A8DEEF7F-8A92-4CA5-BF48-BCA05329B362}"/>
    <cellStyle name="Comma 4 2" xfId="46" xr:uid="{00000000-0005-0000-0000-000044060000}"/>
    <cellStyle name="Comma 4 2 10" xfId="2839" xr:uid="{D7FFE757-01E5-4088-BAB1-08CB731EE418}"/>
    <cellStyle name="Comma 4 2 2" xfId="75" xr:uid="{00000000-0005-0000-0000-000045060000}"/>
    <cellStyle name="Comma 4 2 2 2" xfId="137" xr:uid="{00000000-0005-0000-0000-000046060000}"/>
    <cellStyle name="Comma 4 2 2 2 2" xfId="263" xr:uid="{00000000-0005-0000-0000-000047060000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3" xfId="4137" xr:uid="{8A7F933F-D255-4C58-8340-BB17D528DC4D}"/>
    <cellStyle name="Comma 4 2 2 2 2 2 3" xfId="1890" xr:uid="{00000000-0005-0000-0000-00004B060000}"/>
    <cellStyle name="Comma 4 2 2 2 2 2 3 2" xfId="4679" xr:uid="{8CECC147-EE61-473D-AA27-3C3B827DF18E}"/>
    <cellStyle name="Comma 4 2 2 2 2 2 4" xfId="3599" xr:uid="{7CCF0A6A-5916-4401-A5C5-CFED4B355C77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3" xfId="3870" xr:uid="{2B910658-10A1-463C-9476-E604DF01E6B0}"/>
    <cellStyle name="Comma 4 2 2 2 2 4" xfId="1623" xr:uid="{00000000-0005-0000-0000-00004E060000}"/>
    <cellStyle name="Comma 4 2 2 2 2 4 2" xfId="4412" xr:uid="{21104CCB-F2DB-468E-8944-133480728E36}"/>
    <cellStyle name="Comma 4 2 2 2 2 5" xfId="2704" xr:uid="{00000000-0005-0000-0000-00004F060000}"/>
    <cellStyle name="Comma 4 2 2 2 2 5 2" xfId="5493" xr:uid="{D68CCAFA-CA4B-43A5-8562-9E3DC0FF2F09}"/>
    <cellStyle name="Comma 4 2 2 2 2 6" xfId="543" xr:uid="{00000000-0005-0000-0000-000050060000}"/>
    <cellStyle name="Comma 4 2 2 2 2 6 2" xfId="3332" xr:uid="{2B6E6690-7CCA-401B-BFA2-298EB507F11F}"/>
    <cellStyle name="Comma 4 2 2 2 2 7" xfId="3056" xr:uid="{E900F874-6891-4CE6-90F0-7AFAB8C1CBE8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3" xfId="4011" xr:uid="{BE56580B-D600-4062-81B9-04C8FFE52EDB}"/>
    <cellStyle name="Comma 4 2 2 2 3 3" xfId="1764" xr:uid="{00000000-0005-0000-0000-000054060000}"/>
    <cellStyle name="Comma 4 2 2 2 3 3 2" xfId="4553" xr:uid="{F24C4B09-6A2D-45E7-A106-244AAC9422F3}"/>
    <cellStyle name="Comma 4 2 2 2 3 4" xfId="3473" xr:uid="{169A39AD-0430-4F9E-943D-79D5337CCFB2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3" xfId="3744" xr:uid="{23CC25FA-31D5-4DFF-96BA-3AE162D196D8}"/>
    <cellStyle name="Comma 4 2 2 2 5" xfId="1497" xr:uid="{00000000-0005-0000-0000-000057060000}"/>
    <cellStyle name="Comma 4 2 2 2 5 2" xfId="4286" xr:uid="{716761CE-5F8B-4E01-B985-C65796713D0C}"/>
    <cellStyle name="Comma 4 2 2 2 6" xfId="2578" xr:uid="{00000000-0005-0000-0000-000058060000}"/>
    <cellStyle name="Comma 4 2 2 2 6 2" xfId="5367" xr:uid="{8C14C369-F317-497A-8CDE-6CF57F46E420}"/>
    <cellStyle name="Comma 4 2 2 2 7" xfId="417" xr:uid="{00000000-0005-0000-0000-000059060000}"/>
    <cellStyle name="Comma 4 2 2 2 7 2" xfId="3206" xr:uid="{F25E71CC-D612-4C0C-A090-18FE5BE80851}"/>
    <cellStyle name="Comma 4 2 2 2 8" xfId="2930" xr:uid="{F68DC6A5-EFDE-404C-A37A-7AF685DCA8E5}"/>
    <cellStyle name="Comma 4 2 2 3" xfId="199" xr:uid="{00000000-0005-0000-0000-00005A060000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3" xfId="4073" xr:uid="{6380A568-6DDF-4898-962A-0826BCDFCE3E}"/>
    <cellStyle name="Comma 4 2 2 3 2 3" xfId="1826" xr:uid="{00000000-0005-0000-0000-00005E060000}"/>
    <cellStyle name="Comma 4 2 2 3 2 3 2" xfId="4615" xr:uid="{64396C25-9CDD-4FA5-8076-659134C4E83C}"/>
    <cellStyle name="Comma 4 2 2 3 2 4" xfId="3535" xr:uid="{0B72A6E7-1B99-4756-94D9-8C7D12ED2071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3" xfId="3806" xr:uid="{5C3F3D38-0D5C-47F9-BFC6-BB2A35DBACB2}"/>
    <cellStyle name="Comma 4 2 2 3 4" xfId="1559" xr:uid="{00000000-0005-0000-0000-000061060000}"/>
    <cellStyle name="Comma 4 2 2 3 4 2" xfId="4348" xr:uid="{152A9872-18EE-433D-A593-5D132110305C}"/>
    <cellStyle name="Comma 4 2 2 3 5" xfId="2640" xr:uid="{00000000-0005-0000-0000-000062060000}"/>
    <cellStyle name="Comma 4 2 2 3 5 2" xfId="5429" xr:uid="{A05295A9-2961-473E-AF9B-DEFD8FD46181}"/>
    <cellStyle name="Comma 4 2 2 3 6" xfId="479" xr:uid="{00000000-0005-0000-0000-000063060000}"/>
    <cellStyle name="Comma 4 2 2 3 6 2" xfId="3268" xr:uid="{4CC980B3-E1A0-4090-9F05-7BD9FCE9C857}"/>
    <cellStyle name="Comma 4 2 2 3 7" xfId="2992" xr:uid="{6B57DEF9-5558-4E06-9A26-AF363796E35D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3" xfId="3949" xr:uid="{6B764D0D-26B1-4EB1-83FD-19DC284C7490}"/>
    <cellStyle name="Comma 4 2 2 4 3" xfId="1702" xr:uid="{00000000-0005-0000-0000-000067060000}"/>
    <cellStyle name="Comma 4 2 2 4 3 2" xfId="4491" xr:uid="{86753083-8DC1-4FDC-AD4E-242F6B464692}"/>
    <cellStyle name="Comma 4 2 2 4 4" xfId="3411" xr:uid="{E8FA43CE-37ED-4827-8DBC-7157AAFB0D34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3" xfId="3682" xr:uid="{AC2BBE8F-CEC8-4884-AA1A-51AC15427CD0}"/>
    <cellStyle name="Comma 4 2 2 6" xfId="1435" xr:uid="{00000000-0005-0000-0000-00006A060000}"/>
    <cellStyle name="Comma 4 2 2 6 2" xfId="4224" xr:uid="{07588E90-A9A7-43C7-843A-4799E01BA522}"/>
    <cellStyle name="Comma 4 2 2 7" xfId="2516" xr:uid="{00000000-0005-0000-0000-00006B060000}"/>
    <cellStyle name="Comma 4 2 2 7 2" xfId="5305" xr:uid="{30E4EAD4-34B4-412B-B6B6-C5D0C9184AC8}"/>
    <cellStyle name="Comma 4 2 2 8" xfId="355" xr:uid="{00000000-0005-0000-0000-00006C060000}"/>
    <cellStyle name="Comma 4 2 2 8 2" xfId="3144" xr:uid="{01CDDC55-4EEA-463D-A249-D764D863E80E}"/>
    <cellStyle name="Comma 4 2 2 9" xfId="2868" xr:uid="{2274FE7F-32B3-4DD2-B830-151712793E4D}"/>
    <cellStyle name="Comma 4 2 3" xfId="105" xr:uid="{00000000-0005-0000-0000-00006D060000}"/>
    <cellStyle name="Comma 4 2 3 2" xfId="231" xr:uid="{00000000-0005-0000-0000-00006E060000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3" xfId="4105" xr:uid="{3DF4E762-BAF7-40CD-8DA2-2F124E8F9AF2}"/>
    <cellStyle name="Comma 4 2 3 2 2 3" xfId="1858" xr:uid="{00000000-0005-0000-0000-000072060000}"/>
    <cellStyle name="Comma 4 2 3 2 2 3 2" xfId="4647" xr:uid="{DFA7AD3F-A49A-4B85-B1A0-BB9DDB53A840}"/>
    <cellStyle name="Comma 4 2 3 2 2 4" xfId="3567" xr:uid="{541F2BE5-13CE-44C4-8D96-0D96EF21E895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3" xfId="3838" xr:uid="{27ED2298-22C5-4961-9177-FC05276CF483}"/>
    <cellStyle name="Comma 4 2 3 2 4" xfId="1591" xr:uid="{00000000-0005-0000-0000-000075060000}"/>
    <cellStyle name="Comma 4 2 3 2 4 2" xfId="4380" xr:uid="{3D6336E5-86D7-40DD-B451-5FC1B08B3838}"/>
    <cellStyle name="Comma 4 2 3 2 5" xfId="2672" xr:uid="{00000000-0005-0000-0000-000076060000}"/>
    <cellStyle name="Comma 4 2 3 2 5 2" xfId="5461" xr:uid="{663DA7BA-783A-42CE-924F-8EDFD77D69CC}"/>
    <cellStyle name="Comma 4 2 3 2 6" xfId="511" xr:uid="{00000000-0005-0000-0000-000077060000}"/>
    <cellStyle name="Comma 4 2 3 2 6 2" xfId="3300" xr:uid="{D5F63067-04A4-4689-AEEC-AC465D5D7809}"/>
    <cellStyle name="Comma 4 2 3 2 7" xfId="3024" xr:uid="{E8FF0089-1363-4AB6-8138-2773D2C669E6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3" xfId="3979" xr:uid="{BFC4B96F-676F-417E-8239-2E4D9E8F67F4}"/>
    <cellStyle name="Comma 4 2 3 3 3" xfId="1732" xr:uid="{00000000-0005-0000-0000-00007B060000}"/>
    <cellStyle name="Comma 4 2 3 3 3 2" xfId="4521" xr:uid="{FE02D2F1-861D-4286-83AC-13A6BECE38CD}"/>
    <cellStyle name="Comma 4 2 3 3 4" xfId="3441" xr:uid="{D33EAB92-8BDE-4656-AF45-1592D19DFF05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3" xfId="3712" xr:uid="{29AAE453-415E-4CD5-90D3-FED8C21A9675}"/>
    <cellStyle name="Comma 4 2 3 5" xfId="1465" xr:uid="{00000000-0005-0000-0000-00007E060000}"/>
    <cellStyle name="Comma 4 2 3 5 2" xfId="4254" xr:uid="{1C0B87AE-1235-405F-9F9D-AF7976485536}"/>
    <cellStyle name="Comma 4 2 3 6" xfId="2546" xr:uid="{00000000-0005-0000-0000-00007F060000}"/>
    <cellStyle name="Comma 4 2 3 6 2" xfId="5335" xr:uid="{098654DA-2184-4B85-91D0-75CDBA808E89}"/>
    <cellStyle name="Comma 4 2 3 7" xfId="385" xr:uid="{00000000-0005-0000-0000-000080060000}"/>
    <cellStyle name="Comma 4 2 3 7 2" xfId="3174" xr:uid="{4BA2E0B9-1739-4D69-B940-87BBE4850296}"/>
    <cellStyle name="Comma 4 2 3 8" xfId="2898" xr:uid="{416A9936-F98D-4C8F-9E1B-8E69984CC321}"/>
    <cellStyle name="Comma 4 2 4" xfId="167" xr:uid="{00000000-0005-0000-0000-000081060000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3" xfId="4041" xr:uid="{11E8A5E7-8FDA-47B3-A60D-E432A39171A3}"/>
    <cellStyle name="Comma 4 2 4 2 3" xfId="1794" xr:uid="{00000000-0005-0000-0000-000085060000}"/>
    <cellStyle name="Comma 4 2 4 2 3 2" xfId="4583" xr:uid="{A0817A22-C807-4371-A8E8-61D289995EEA}"/>
    <cellStyle name="Comma 4 2 4 2 4" xfId="3503" xr:uid="{849FA5FD-0AAA-4999-81DD-1FA6B6456D61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3" xfId="3774" xr:uid="{8C5CE2CC-ADF5-4229-951C-1890A279A15C}"/>
    <cellStyle name="Comma 4 2 4 4" xfId="1527" xr:uid="{00000000-0005-0000-0000-000088060000}"/>
    <cellStyle name="Comma 4 2 4 4 2" xfId="4316" xr:uid="{D727482B-0047-4DB3-902E-902E7291990F}"/>
    <cellStyle name="Comma 4 2 4 5" xfId="2608" xr:uid="{00000000-0005-0000-0000-000089060000}"/>
    <cellStyle name="Comma 4 2 4 5 2" xfId="5397" xr:uid="{0A27E67E-36B0-42D3-AF81-415A34FB2FEC}"/>
    <cellStyle name="Comma 4 2 4 6" xfId="447" xr:uid="{00000000-0005-0000-0000-00008A060000}"/>
    <cellStyle name="Comma 4 2 4 6 2" xfId="3236" xr:uid="{7AC47247-7CDF-49BF-9244-1012BB653EE4}"/>
    <cellStyle name="Comma 4 2 4 7" xfId="2960" xr:uid="{1814E2D7-1DE7-4E8A-9571-088F72E117C5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3" xfId="3920" xr:uid="{54C4EB7D-6782-4F7F-B016-4E37EDF9340F}"/>
    <cellStyle name="Comma 4 2 5 3" xfId="1673" xr:uid="{00000000-0005-0000-0000-00008E060000}"/>
    <cellStyle name="Comma 4 2 5 3 2" xfId="4462" xr:uid="{1DB11F87-2ED7-4EA6-85E4-0C8CF0EE934C}"/>
    <cellStyle name="Comma 4 2 5 4" xfId="3382" xr:uid="{992DD126-DD97-4D2A-87C2-88A378A6ED66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3" xfId="3653" xr:uid="{8917C1BF-9691-4E34-A2F9-E1075839A7D4}"/>
    <cellStyle name="Comma 4 2 7" xfId="1406" xr:uid="{00000000-0005-0000-0000-000091060000}"/>
    <cellStyle name="Comma 4 2 7 2" xfId="4195" xr:uid="{391C23CB-9790-4776-B1FD-D8D24D68BAB1}"/>
    <cellStyle name="Comma 4 2 8" xfId="2487" xr:uid="{00000000-0005-0000-0000-000092060000}"/>
    <cellStyle name="Comma 4 2 8 2" xfId="5276" xr:uid="{29E88C98-7A90-47F6-9D2C-47AB31734BB7}"/>
    <cellStyle name="Comma 4 2 9" xfId="326" xr:uid="{00000000-0005-0000-0000-000093060000}"/>
    <cellStyle name="Comma 4 2 9 2" xfId="3115" xr:uid="{D9D6BA82-6A24-4C27-A223-0568E66AC488}"/>
    <cellStyle name="Comma 4 3" xfId="60" xr:uid="{00000000-0005-0000-0000-000094060000}"/>
    <cellStyle name="Comma 4 3 2" xfId="122" xr:uid="{00000000-0005-0000-0000-000095060000}"/>
    <cellStyle name="Comma 4 3 2 2" xfId="248" xr:uid="{00000000-0005-0000-0000-000096060000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3" xfId="4122" xr:uid="{AC2665FE-E5ED-4DFE-9AC0-1C9616B92FA7}"/>
    <cellStyle name="Comma 4 3 2 2 2 3" xfId="1875" xr:uid="{00000000-0005-0000-0000-00009A060000}"/>
    <cellStyle name="Comma 4 3 2 2 2 3 2" xfId="4664" xr:uid="{CB08DADA-AB91-4C77-AB83-E17DF56513D9}"/>
    <cellStyle name="Comma 4 3 2 2 2 4" xfId="3584" xr:uid="{D31679AF-FAFE-484C-AA85-7FAA4B08CA92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3" xfId="3855" xr:uid="{1E1E8FA6-A045-4524-A423-7645F31875AE}"/>
    <cellStyle name="Comma 4 3 2 2 4" xfId="1608" xr:uid="{00000000-0005-0000-0000-00009D060000}"/>
    <cellStyle name="Comma 4 3 2 2 4 2" xfId="4397" xr:uid="{27ED7992-4173-4D28-8E85-F27DB17E0801}"/>
    <cellStyle name="Comma 4 3 2 2 5" xfId="2689" xr:uid="{00000000-0005-0000-0000-00009E060000}"/>
    <cellStyle name="Comma 4 3 2 2 5 2" xfId="5478" xr:uid="{9A149EDF-85FE-4437-8929-77935DD068BF}"/>
    <cellStyle name="Comma 4 3 2 2 6" xfId="528" xr:uid="{00000000-0005-0000-0000-00009F060000}"/>
    <cellStyle name="Comma 4 3 2 2 6 2" xfId="3317" xr:uid="{45EAFD18-D139-4610-A8D7-A9C06FCC213E}"/>
    <cellStyle name="Comma 4 3 2 2 7" xfId="3041" xr:uid="{653B9068-CADF-4A44-B875-09A823C469A2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3" xfId="3996" xr:uid="{EB33D906-6CF7-4E85-8720-700B8E2F5071}"/>
    <cellStyle name="Comma 4 3 2 3 3" xfId="1749" xr:uid="{00000000-0005-0000-0000-0000A3060000}"/>
    <cellStyle name="Comma 4 3 2 3 3 2" xfId="4538" xr:uid="{0D27D32D-E9F8-4C84-B8B7-43ABBACD1EFF}"/>
    <cellStyle name="Comma 4 3 2 3 4" xfId="3458" xr:uid="{0D51D14C-E0AB-4B8D-919C-92E6615A3027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3" xfId="3729" xr:uid="{7B8CB7B5-2ACB-4A3E-A023-0E45A0F30AF5}"/>
    <cellStyle name="Comma 4 3 2 5" xfId="1482" xr:uid="{00000000-0005-0000-0000-0000A6060000}"/>
    <cellStyle name="Comma 4 3 2 5 2" xfId="4271" xr:uid="{FBEB177C-4E76-4A5E-8907-F9BB72258EF1}"/>
    <cellStyle name="Comma 4 3 2 6" xfId="2563" xr:uid="{00000000-0005-0000-0000-0000A7060000}"/>
    <cellStyle name="Comma 4 3 2 6 2" xfId="5352" xr:uid="{EE33CC40-7476-4E22-A65F-7711ACD79381}"/>
    <cellStyle name="Comma 4 3 2 7" xfId="402" xr:uid="{00000000-0005-0000-0000-0000A8060000}"/>
    <cellStyle name="Comma 4 3 2 7 2" xfId="3191" xr:uid="{6DA52961-F8BB-47F9-8A7D-33C336A0C124}"/>
    <cellStyle name="Comma 4 3 2 8" xfId="2915" xr:uid="{5BB75E8B-B71E-461A-B618-71E491B0BA47}"/>
    <cellStyle name="Comma 4 3 3" xfId="184" xr:uid="{00000000-0005-0000-0000-0000A9060000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3" xfId="4058" xr:uid="{D4B6AF2D-1631-413E-8620-810217B375A9}"/>
    <cellStyle name="Comma 4 3 3 2 3" xfId="1811" xr:uid="{00000000-0005-0000-0000-0000AD060000}"/>
    <cellStyle name="Comma 4 3 3 2 3 2" xfId="4600" xr:uid="{E7B68D01-AB68-48D0-9A43-269C21342E6D}"/>
    <cellStyle name="Comma 4 3 3 2 4" xfId="3520" xr:uid="{615A8930-EC4C-4803-B664-4845C73102B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3" xfId="3791" xr:uid="{5731A5A2-ED1F-4B8A-AB6A-070C40A3B40F}"/>
    <cellStyle name="Comma 4 3 3 4" xfId="1544" xr:uid="{00000000-0005-0000-0000-0000B0060000}"/>
    <cellStyle name="Comma 4 3 3 4 2" xfId="4333" xr:uid="{C1885A0E-C55A-4C01-94C2-1EF9006B8BDA}"/>
    <cellStyle name="Comma 4 3 3 5" xfId="2625" xr:uid="{00000000-0005-0000-0000-0000B1060000}"/>
    <cellStyle name="Comma 4 3 3 5 2" xfId="5414" xr:uid="{21563849-035F-4E0D-9C09-C088B3090495}"/>
    <cellStyle name="Comma 4 3 3 6" xfId="464" xr:uid="{00000000-0005-0000-0000-0000B2060000}"/>
    <cellStyle name="Comma 4 3 3 6 2" xfId="3253" xr:uid="{5D92F211-6044-40EC-BF44-5B1289332A64}"/>
    <cellStyle name="Comma 4 3 3 7" xfId="2977" xr:uid="{4129606F-4F17-487B-91D5-03E1DBD7E26E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3" xfId="3934" xr:uid="{EAFE373B-A2DB-43BE-AE20-9F26D23B04B5}"/>
    <cellStyle name="Comma 4 3 4 3" xfId="1687" xr:uid="{00000000-0005-0000-0000-0000B6060000}"/>
    <cellStyle name="Comma 4 3 4 3 2" xfId="4476" xr:uid="{EDC9CD88-0F02-4776-A805-EEFD08DB671E}"/>
    <cellStyle name="Comma 4 3 4 4" xfId="3396" xr:uid="{4D39F788-2F9A-4CC4-A697-B86FA9CF850C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3" xfId="3667" xr:uid="{E0587E24-11D8-4BA5-ADE1-361F9C7DCB39}"/>
    <cellStyle name="Comma 4 3 6" xfId="1420" xr:uid="{00000000-0005-0000-0000-0000B9060000}"/>
    <cellStyle name="Comma 4 3 6 2" xfId="4209" xr:uid="{F140421E-B317-4AB6-942B-C820D368DF3D}"/>
    <cellStyle name="Comma 4 3 7" xfId="2501" xr:uid="{00000000-0005-0000-0000-0000BA060000}"/>
    <cellStyle name="Comma 4 3 7 2" xfId="5290" xr:uid="{CE157AD1-FD6E-4F9E-933A-4853A1C68CAE}"/>
    <cellStyle name="Comma 4 3 8" xfId="340" xr:uid="{00000000-0005-0000-0000-0000BB060000}"/>
    <cellStyle name="Comma 4 3 8 2" xfId="3129" xr:uid="{0C21B74F-4DA8-41F6-AD22-2F42CCBB0903}"/>
    <cellStyle name="Comma 4 3 9" xfId="2853" xr:uid="{22E50AF6-C889-4068-B55C-720682946620}"/>
    <cellStyle name="Comma 4 4" xfId="90" xr:uid="{00000000-0005-0000-0000-0000BC060000}"/>
    <cellStyle name="Comma 4 4 2" xfId="216" xr:uid="{00000000-0005-0000-0000-0000BD060000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3" xfId="4090" xr:uid="{0EB1A4D5-D9EC-4480-AEBC-AB4953F40F2A}"/>
    <cellStyle name="Comma 4 4 2 2 3" xfId="1843" xr:uid="{00000000-0005-0000-0000-0000C1060000}"/>
    <cellStyle name="Comma 4 4 2 2 3 2" xfId="4632" xr:uid="{A9AA698D-0898-4FCA-A76F-AF1094F1E19A}"/>
    <cellStyle name="Comma 4 4 2 2 4" xfId="3552" xr:uid="{F39B8E59-56D1-4EF9-AF59-2A9365A113AC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3" xfId="3823" xr:uid="{A4681DEF-FFE0-40A7-BF41-0A4EFECE5B6B}"/>
    <cellStyle name="Comma 4 4 2 4" xfId="1576" xr:uid="{00000000-0005-0000-0000-0000C4060000}"/>
    <cellStyle name="Comma 4 4 2 4 2" xfId="4365" xr:uid="{BB4E16DF-7DA3-4187-A6C0-005C67E0CE4D}"/>
    <cellStyle name="Comma 4 4 2 5" xfId="2657" xr:uid="{00000000-0005-0000-0000-0000C5060000}"/>
    <cellStyle name="Comma 4 4 2 5 2" xfId="5446" xr:uid="{F8DE3842-3889-45EE-891A-C957CF95876C}"/>
    <cellStyle name="Comma 4 4 2 6" xfId="496" xr:uid="{00000000-0005-0000-0000-0000C6060000}"/>
    <cellStyle name="Comma 4 4 2 6 2" xfId="3285" xr:uid="{4FCAABD1-85E6-46E6-909F-AB574446CB69}"/>
    <cellStyle name="Comma 4 4 2 7" xfId="3009" xr:uid="{4FCC3B42-D1F7-4A00-85FE-A09BCD416D7A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3" xfId="3964" xr:uid="{CFEDA1FE-A917-454E-9B58-ED9609F053FE}"/>
    <cellStyle name="Comma 4 4 3 3" xfId="1717" xr:uid="{00000000-0005-0000-0000-0000CA060000}"/>
    <cellStyle name="Comma 4 4 3 3 2" xfId="4506" xr:uid="{4B563F22-1DBB-4FF5-B9FC-93EA1993A06A}"/>
    <cellStyle name="Comma 4 4 3 4" xfId="3426" xr:uid="{018CAED4-770D-4EF5-9F2F-CBEDDB1706E7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3" xfId="3697" xr:uid="{0088996D-D23E-4570-A852-19254ECEB3C3}"/>
    <cellStyle name="Comma 4 4 5" xfId="1450" xr:uid="{00000000-0005-0000-0000-0000CD060000}"/>
    <cellStyle name="Comma 4 4 5 2" xfId="4239" xr:uid="{245B9D1E-853D-4D94-A989-F610FEBB7C8F}"/>
    <cellStyle name="Comma 4 4 6" xfId="2531" xr:uid="{00000000-0005-0000-0000-0000CE060000}"/>
    <cellStyle name="Comma 4 4 6 2" xfId="5320" xr:uid="{9EBDCE3B-FE25-4E71-A58A-2588A5B406EC}"/>
    <cellStyle name="Comma 4 4 7" xfId="370" xr:uid="{00000000-0005-0000-0000-0000CF060000}"/>
    <cellStyle name="Comma 4 4 7 2" xfId="3159" xr:uid="{5F026E5B-EDB6-43AB-ACDF-65D650D41A29}"/>
    <cellStyle name="Comma 4 4 8" xfId="2883" xr:uid="{AE2432E7-59EC-4DFD-843F-5DF6254C8FE1}"/>
    <cellStyle name="Comma 4 5" xfId="152" xr:uid="{00000000-0005-0000-0000-0000D0060000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3" xfId="4026" xr:uid="{F28487F2-CBC7-4827-ADEF-0F0E02E6C45C}"/>
    <cellStyle name="Comma 4 5 2 3" xfId="1779" xr:uid="{00000000-0005-0000-0000-0000D4060000}"/>
    <cellStyle name="Comma 4 5 2 3 2" xfId="4568" xr:uid="{662E9D48-69BA-4F36-A98E-DD7E1AA78088}"/>
    <cellStyle name="Comma 4 5 2 4" xfId="3488" xr:uid="{ACF8E2F8-302A-42AF-98BB-54B4D83A7084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3" xfId="3759" xr:uid="{0D17E77B-E0CA-4370-9C5C-F76B7FFB1C99}"/>
    <cellStyle name="Comma 4 5 4" xfId="1512" xr:uid="{00000000-0005-0000-0000-0000D7060000}"/>
    <cellStyle name="Comma 4 5 4 2" xfId="4301" xr:uid="{E638D143-259E-4EDC-A323-E7CF3ED318A1}"/>
    <cellStyle name="Comma 4 5 5" xfId="2593" xr:uid="{00000000-0005-0000-0000-0000D8060000}"/>
    <cellStyle name="Comma 4 5 5 2" xfId="5382" xr:uid="{DA524756-3A2B-475A-98BE-0E7519C8AFF7}"/>
    <cellStyle name="Comma 4 5 6" xfId="432" xr:uid="{00000000-0005-0000-0000-0000D9060000}"/>
    <cellStyle name="Comma 4 5 6 2" xfId="3221" xr:uid="{E08E9D6C-7755-4CC7-8BE7-F0FF9F352D54}"/>
    <cellStyle name="Comma 4 5 7" xfId="2945" xr:uid="{DD6D5F42-4890-4D62-9586-74310C064E80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3" xfId="3907" xr:uid="{C2EF7A06-A97B-4B78-8603-F505F713316C}"/>
    <cellStyle name="Comma 4 6 3" xfId="1660" xr:uid="{00000000-0005-0000-0000-0000DD060000}"/>
    <cellStyle name="Comma 4 6 3 2" xfId="4449" xr:uid="{DCC83624-9B49-420E-8B3E-57B22372A6E9}"/>
    <cellStyle name="Comma 4 6 4" xfId="3369" xr:uid="{76BE8DC2-765F-4D99-845C-28DAB161131D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3" xfId="3640" xr:uid="{4DAFBCA2-10D0-407E-96D3-E261B9E7C7D3}"/>
    <cellStyle name="Comma 4 8" xfId="1393" xr:uid="{00000000-0005-0000-0000-0000E0060000}"/>
    <cellStyle name="Comma 4 8 2" xfId="4182" xr:uid="{E48DFE74-CEB4-4863-938F-5290B5124264}"/>
    <cellStyle name="Comma 4 9" xfId="2474" xr:uid="{00000000-0005-0000-0000-0000E1060000}"/>
    <cellStyle name="Comma 4 9 2" xfId="5263" xr:uid="{98BBF539-C769-4D69-A36F-7F6E6901173A}"/>
    <cellStyle name="Comma 40" xfId="2733" xr:uid="{00000000-0005-0000-0000-0000E2060000}"/>
    <cellStyle name="Comma 40 2" xfId="5522" xr:uid="{2575892C-24F5-4F87-9060-CB506456AD9D}"/>
    <cellStyle name="Comma 41" xfId="2735" xr:uid="{00000000-0005-0000-0000-0000E3060000}"/>
    <cellStyle name="Comma 41 2" xfId="5524" xr:uid="{CE3B2B32-05A7-4793-8D10-51585E7F5E55}"/>
    <cellStyle name="Comma 42" xfId="2734" xr:uid="{00000000-0005-0000-0000-0000E4060000}"/>
    <cellStyle name="Comma 42 2" xfId="5523" xr:uid="{92A1A5C0-6196-41AE-AF0F-20D4CE85152D}"/>
    <cellStyle name="Comma 43" xfId="2748" xr:uid="{00000000-0005-0000-0000-0000E5060000}"/>
    <cellStyle name="Comma 43 2" xfId="5537" xr:uid="{2DCC5A5A-6B1F-4005-8D5A-43942A11958F}"/>
    <cellStyle name="Comma 44" xfId="2737" xr:uid="{00000000-0005-0000-0000-0000E6060000}"/>
    <cellStyle name="Comma 44 2" xfId="5526" xr:uid="{1A572B20-C54F-4791-ADF7-1F8EDC793817}"/>
    <cellStyle name="Comma 45" xfId="2736" xr:uid="{00000000-0005-0000-0000-0000E7060000}"/>
    <cellStyle name="Comma 45 2" xfId="5525" xr:uid="{BA8678CF-7329-4E23-BA7C-C0AA0CF6F148}"/>
    <cellStyle name="Comma 46" xfId="2740" xr:uid="{00000000-0005-0000-0000-0000E8060000}"/>
    <cellStyle name="Comma 46 2" xfId="5529" xr:uid="{A6842B60-DB59-4097-B1D8-BA6F40A572DF}"/>
    <cellStyle name="Comma 47" xfId="2739" xr:uid="{00000000-0005-0000-0000-0000E9060000}"/>
    <cellStyle name="Comma 47 2" xfId="5528" xr:uid="{A2E518F0-C6A1-4DBB-968D-F5DB206E3EC7}"/>
    <cellStyle name="Comma 48" xfId="2744" xr:uid="{00000000-0005-0000-0000-0000EA060000}"/>
    <cellStyle name="Comma 48 2" xfId="5533" xr:uid="{FC1985A2-38DA-4450-B5D2-A3D8A029A61F}"/>
    <cellStyle name="Comma 49" xfId="2743" xr:uid="{00000000-0005-0000-0000-0000EB060000}"/>
    <cellStyle name="Comma 49 2" xfId="5532" xr:uid="{C27D53DE-7C5D-477D-AAFF-7B32D77CB3B7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1" xfId="2827" xr:uid="{4B354D17-2D79-4433-8CF7-FBD056F8C6F7}"/>
    <cellStyle name="Comma 5 2" xfId="47" xr:uid="{00000000-0005-0000-0000-0000EE060000}"/>
    <cellStyle name="Comma 5 2 10" xfId="2840" xr:uid="{57A4A94D-0C25-48B3-9837-5A2BB1F8C38A}"/>
    <cellStyle name="Comma 5 2 2" xfId="76" xr:uid="{00000000-0005-0000-0000-0000EF060000}"/>
    <cellStyle name="Comma 5 2 2 2" xfId="138" xr:uid="{00000000-0005-0000-0000-0000F0060000}"/>
    <cellStyle name="Comma 5 2 2 2 2" xfId="264" xr:uid="{00000000-0005-0000-0000-0000F106000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3" xfId="4138" xr:uid="{BBCF4BA2-28B3-4058-8E5C-D02B60B83508}"/>
    <cellStyle name="Comma 5 2 2 2 2 2 3" xfId="1891" xr:uid="{00000000-0005-0000-0000-0000F5060000}"/>
    <cellStyle name="Comma 5 2 2 2 2 2 3 2" xfId="4680" xr:uid="{70611290-8B27-4503-9D01-E17B714159D8}"/>
    <cellStyle name="Comma 5 2 2 2 2 2 4" xfId="3600" xr:uid="{A762FE72-5163-45C2-8CC1-15E3853247CC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3" xfId="3871" xr:uid="{E73A3702-A143-4709-B40E-5D186E55C599}"/>
    <cellStyle name="Comma 5 2 2 2 2 4" xfId="1624" xr:uid="{00000000-0005-0000-0000-0000F8060000}"/>
    <cellStyle name="Comma 5 2 2 2 2 4 2" xfId="4413" xr:uid="{5DB6E947-6E93-4593-BD10-E3D00AEF76D8}"/>
    <cellStyle name="Comma 5 2 2 2 2 5" xfId="2705" xr:uid="{00000000-0005-0000-0000-0000F9060000}"/>
    <cellStyle name="Comma 5 2 2 2 2 5 2" xfId="5494" xr:uid="{3D939EDE-64D7-4C65-9ECF-B900373CD89E}"/>
    <cellStyle name="Comma 5 2 2 2 2 6" xfId="544" xr:uid="{00000000-0005-0000-0000-0000FA060000}"/>
    <cellStyle name="Comma 5 2 2 2 2 6 2" xfId="3333" xr:uid="{0B846968-7ADF-4006-A9E8-B381354AF239}"/>
    <cellStyle name="Comma 5 2 2 2 2 7" xfId="3057" xr:uid="{C8947548-9BE1-4EC0-8567-F8214D6C4273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3" xfId="4012" xr:uid="{ACAD945B-2364-4740-AC35-8079EB44CF91}"/>
    <cellStyle name="Comma 5 2 2 2 3 3" xfId="1765" xr:uid="{00000000-0005-0000-0000-0000FE060000}"/>
    <cellStyle name="Comma 5 2 2 2 3 3 2" xfId="4554" xr:uid="{B930065F-56EB-4353-A6C4-5DDD176677AA}"/>
    <cellStyle name="Comma 5 2 2 2 3 4" xfId="3474" xr:uid="{02C82E46-C66F-4B89-9DFD-A8DFC6755200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3" xfId="3745" xr:uid="{6F0C9BE7-21BA-4827-9366-2009F56D1EEA}"/>
    <cellStyle name="Comma 5 2 2 2 5" xfId="1498" xr:uid="{00000000-0005-0000-0000-000001070000}"/>
    <cellStyle name="Comma 5 2 2 2 5 2" xfId="4287" xr:uid="{D67A177A-1FA1-4D2E-94FA-238951D38581}"/>
    <cellStyle name="Comma 5 2 2 2 6" xfId="2579" xr:uid="{00000000-0005-0000-0000-000002070000}"/>
    <cellStyle name="Comma 5 2 2 2 6 2" xfId="5368" xr:uid="{81B3D9BC-DED9-452F-AD6B-4565213F6755}"/>
    <cellStyle name="Comma 5 2 2 2 7" xfId="418" xr:uid="{00000000-0005-0000-0000-000003070000}"/>
    <cellStyle name="Comma 5 2 2 2 7 2" xfId="3207" xr:uid="{79A84614-97A1-4CC1-A89C-24B9B40554D2}"/>
    <cellStyle name="Comma 5 2 2 2 8" xfId="2931" xr:uid="{4B593EE6-0FCE-477A-88B7-095EFC038BE8}"/>
    <cellStyle name="Comma 5 2 2 3" xfId="200" xr:uid="{00000000-0005-0000-0000-000004070000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3" xfId="4074" xr:uid="{7DFF84DF-7EB0-4012-B8A9-32A4733CC1CC}"/>
    <cellStyle name="Comma 5 2 2 3 2 3" xfId="1827" xr:uid="{00000000-0005-0000-0000-000008070000}"/>
    <cellStyle name="Comma 5 2 2 3 2 3 2" xfId="4616" xr:uid="{5C44CD6F-3C31-4047-A17F-982F6A899C63}"/>
    <cellStyle name="Comma 5 2 2 3 2 4" xfId="3536" xr:uid="{D8A63BEB-3DA2-41F0-AE5E-0C3AD69E8316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3" xfId="3807" xr:uid="{A3B9321A-67FD-481D-9FA5-D656BD844789}"/>
    <cellStyle name="Comma 5 2 2 3 4" xfId="1560" xr:uid="{00000000-0005-0000-0000-00000B070000}"/>
    <cellStyle name="Comma 5 2 2 3 4 2" xfId="4349" xr:uid="{0CE2DA74-3ACF-46A4-B82E-816FC8324E63}"/>
    <cellStyle name="Comma 5 2 2 3 5" xfId="2641" xr:uid="{00000000-0005-0000-0000-00000C070000}"/>
    <cellStyle name="Comma 5 2 2 3 5 2" xfId="5430" xr:uid="{D4D8FFE4-84B9-4CE7-8AE7-74226EB944C6}"/>
    <cellStyle name="Comma 5 2 2 3 6" xfId="480" xr:uid="{00000000-0005-0000-0000-00000D070000}"/>
    <cellStyle name="Comma 5 2 2 3 6 2" xfId="3269" xr:uid="{540E0D13-4540-432D-9FF0-63CCA3A7FEC2}"/>
    <cellStyle name="Comma 5 2 2 3 7" xfId="2993" xr:uid="{2986C0FA-1772-4362-B538-C05757DC287A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3" xfId="3950" xr:uid="{B5AE309D-F8F8-4E54-9DEB-953BF218BCBD}"/>
    <cellStyle name="Comma 5 2 2 4 3" xfId="1703" xr:uid="{00000000-0005-0000-0000-000011070000}"/>
    <cellStyle name="Comma 5 2 2 4 3 2" xfId="4492" xr:uid="{B48B9DAA-6ABB-4D83-BFD1-01EE89B8A167}"/>
    <cellStyle name="Comma 5 2 2 4 4" xfId="3412" xr:uid="{FBD73B61-6862-41C3-BB30-6ED2B3703A1F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3" xfId="3683" xr:uid="{FC3A2CDD-21AB-44B5-A1E4-4EC19411C915}"/>
    <cellStyle name="Comma 5 2 2 6" xfId="1436" xr:uid="{00000000-0005-0000-0000-000014070000}"/>
    <cellStyle name="Comma 5 2 2 6 2" xfId="4225" xr:uid="{C03BA506-613A-48BE-A6FB-BB6560BEFFE7}"/>
    <cellStyle name="Comma 5 2 2 7" xfId="2517" xr:uid="{00000000-0005-0000-0000-000015070000}"/>
    <cellStyle name="Comma 5 2 2 7 2" xfId="5306" xr:uid="{91B4170B-B21D-48F7-BCAF-585C62E29936}"/>
    <cellStyle name="Comma 5 2 2 8" xfId="356" xr:uid="{00000000-0005-0000-0000-000016070000}"/>
    <cellStyle name="Comma 5 2 2 8 2" xfId="3145" xr:uid="{1476EA02-AECE-4665-B447-DA5C70FD8FEB}"/>
    <cellStyle name="Comma 5 2 2 9" xfId="2869" xr:uid="{9D07BF92-D02B-4F0E-9337-B7FDEFACDC08}"/>
    <cellStyle name="Comma 5 2 3" xfId="106" xr:uid="{00000000-0005-0000-0000-000017070000}"/>
    <cellStyle name="Comma 5 2 3 2" xfId="232" xr:uid="{00000000-0005-0000-0000-000018070000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3" xfId="4106" xr:uid="{64C96C11-DD05-4133-9834-31A93E0853B6}"/>
    <cellStyle name="Comma 5 2 3 2 2 3" xfId="1859" xr:uid="{00000000-0005-0000-0000-00001C070000}"/>
    <cellStyle name="Comma 5 2 3 2 2 3 2" xfId="4648" xr:uid="{DAA5D548-D7AB-46EE-B9CB-C31F886D481B}"/>
    <cellStyle name="Comma 5 2 3 2 2 4" xfId="3568" xr:uid="{396366E2-984A-4D1B-A29B-669DCD7A7FE4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3" xfId="3839" xr:uid="{30631969-0E50-4F5F-A165-08F1459DECAC}"/>
    <cellStyle name="Comma 5 2 3 2 4" xfId="1592" xr:uid="{00000000-0005-0000-0000-00001F070000}"/>
    <cellStyle name="Comma 5 2 3 2 4 2" xfId="4381" xr:uid="{EC21A42D-E1DA-4E96-B70E-DCE16C45000A}"/>
    <cellStyle name="Comma 5 2 3 2 5" xfId="2673" xr:uid="{00000000-0005-0000-0000-000020070000}"/>
    <cellStyle name="Comma 5 2 3 2 5 2" xfId="5462" xr:uid="{3C50DAEC-B2C4-46C8-91E8-75C655103ED3}"/>
    <cellStyle name="Comma 5 2 3 2 6" xfId="512" xr:uid="{00000000-0005-0000-0000-000021070000}"/>
    <cellStyle name="Comma 5 2 3 2 6 2" xfId="3301" xr:uid="{91D1B890-9D9B-4162-B7A6-B732D668065A}"/>
    <cellStyle name="Comma 5 2 3 2 7" xfId="3025" xr:uid="{4680777B-65E8-492E-8D36-39EEA19CCD5F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3" xfId="3980" xr:uid="{0DBB97CE-B46C-45CA-A8C5-D12EFBF649F0}"/>
    <cellStyle name="Comma 5 2 3 3 3" xfId="1733" xr:uid="{00000000-0005-0000-0000-000025070000}"/>
    <cellStyle name="Comma 5 2 3 3 3 2" xfId="4522" xr:uid="{EAE24E27-83BF-4B93-A6E1-18874174ED07}"/>
    <cellStyle name="Comma 5 2 3 3 4" xfId="3442" xr:uid="{45379692-2B75-4961-AEAE-69EEA6CDC429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3" xfId="3713" xr:uid="{19FD4890-AC85-408C-BB8E-D53A34DA1E1C}"/>
    <cellStyle name="Comma 5 2 3 5" xfId="1466" xr:uid="{00000000-0005-0000-0000-000028070000}"/>
    <cellStyle name="Comma 5 2 3 5 2" xfId="4255" xr:uid="{82510B2B-2218-4AA6-80E8-0591821E62C0}"/>
    <cellStyle name="Comma 5 2 3 6" xfId="2547" xr:uid="{00000000-0005-0000-0000-000029070000}"/>
    <cellStyle name="Comma 5 2 3 6 2" xfId="5336" xr:uid="{83F987A4-DC35-4D77-8A7E-8339FD4674CE}"/>
    <cellStyle name="Comma 5 2 3 7" xfId="386" xr:uid="{00000000-0005-0000-0000-00002A070000}"/>
    <cellStyle name="Comma 5 2 3 7 2" xfId="3175" xr:uid="{BBC11A56-3313-4462-A2A6-8621F54968A8}"/>
    <cellStyle name="Comma 5 2 3 8" xfId="2899" xr:uid="{DDE1DAC5-F7F8-4121-AE3D-3DAF86585541}"/>
    <cellStyle name="Comma 5 2 4" xfId="168" xr:uid="{00000000-0005-0000-0000-00002B070000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3" xfId="4042" xr:uid="{F01A1FC9-230E-4865-96A0-0E9EFA819848}"/>
    <cellStyle name="Comma 5 2 4 2 3" xfId="1795" xr:uid="{00000000-0005-0000-0000-00002F070000}"/>
    <cellStyle name="Comma 5 2 4 2 3 2" xfId="4584" xr:uid="{BCEAD177-37E9-4F42-BF48-0F98ECD5F79F}"/>
    <cellStyle name="Comma 5 2 4 2 4" xfId="3504" xr:uid="{47CBFAE4-3CA2-4C2C-9521-D6194508C50A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3" xfId="3775" xr:uid="{A7EB843D-C5D4-4049-B28C-BA016D26731C}"/>
    <cellStyle name="Comma 5 2 4 4" xfId="1528" xr:uid="{00000000-0005-0000-0000-000032070000}"/>
    <cellStyle name="Comma 5 2 4 4 2" xfId="4317" xr:uid="{AC65F7EB-4A8F-400C-B599-3F28B957E6BB}"/>
    <cellStyle name="Comma 5 2 4 5" xfId="2609" xr:uid="{00000000-0005-0000-0000-000033070000}"/>
    <cellStyle name="Comma 5 2 4 5 2" xfId="5398" xr:uid="{53859900-6448-4F73-97AF-6D70C65385F8}"/>
    <cellStyle name="Comma 5 2 4 6" xfId="448" xr:uid="{00000000-0005-0000-0000-000034070000}"/>
    <cellStyle name="Comma 5 2 4 6 2" xfId="3237" xr:uid="{222751D4-F9B2-4D2B-B1EC-619A9DC14707}"/>
    <cellStyle name="Comma 5 2 4 7" xfId="2961" xr:uid="{E93CBFDE-2BB7-4655-8D37-5DCEA40328C7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3" xfId="3921" xr:uid="{D266B940-769B-4DEC-BAEF-5EE0E4E43275}"/>
    <cellStyle name="Comma 5 2 5 3" xfId="1674" xr:uid="{00000000-0005-0000-0000-000038070000}"/>
    <cellStyle name="Comma 5 2 5 3 2" xfId="4463" xr:uid="{F660585A-929B-4606-8F45-C1AC36BFAD30}"/>
    <cellStyle name="Comma 5 2 5 4" xfId="3383" xr:uid="{66942201-1B8B-42D5-A993-D78FFF43B865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3" xfId="3654" xr:uid="{7CDDBBAF-69C6-42DC-8C3C-F9B081BAD29F}"/>
    <cellStyle name="Comma 5 2 7" xfId="1407" xr:uid="{00000000-0005-0000-0000-00003B070000}"/>
    <cellStyle name="Comma 5 2 7 2" xfId="4196" xr:uid="{89523667-6450-4538-B0B7-31BAB7888EF2}"/>
    <cellStyle name="Comma 5 2 8" xfId="2488" xr:uid="{00000000-0005-0000-0000-00003C070000}"/>
    <cellStyle name="Comma 5 2 8 2" xfId="5277" xr:uid="{4A5289DD-17B3-4A17-AF1E-3B39C4F6B72F}"/>
    <cellStyle name="Comma 5 2 9" xfId="327" xr:uid="{00000000-0005-0000-0000-00003D070000}"/>
    <cellStyle name="Comma 5 2 9 2" xfId="3116" xr:uid="{145E6AE2-D37A-420D-8003-B22C34AB7A70}"/>
    <cellStyle name="Comma 5 3" xfId="61" xr:uid="{00000000-0005-0000-0000-00003E070000}"/>
    <cellStyle name="Comma 5 3 2" xfId="123" xr:uid="{00000000-0005-0000-0000-00003F070000}"/>
    <cellStyle name="Comma 5 3 2 2" xfId="249" xr:uid="{00000000-0005-0000-0000-000040070000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3" xfId="4123" xr:uid="{DFE90A79-0B84-4277-88C8-EAE7F3CDDEB5}"/>
    <cellStyle name="Comma 5 3 2 2 2 3" xfId="1876" xr:uid="{00000000-0005-0000-0000-000044070000}"/>
    <cellStyle name="Comma 5 3 2 2 2 3 2" xfId="4665" xr:uid="{88B6C6FE-1254-4CA1-8C61-B646E0305345}"/>
    <cellStyle name="Comma 5 3 2 2 2 4" xfId="3585" xr:uid="{F3B65403-BB55-44A9-B8CB-17EB6799C8B1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3" xfId="3856" xr:uid="{D498ABCA-516B-4E31-9BE4-517A3A9B2959}"/>
    <cellStyle name="Comma 5 3 2 2 4" xfId="1609" xr:uid="{00000000-0005-0000-0000-000047070000}"/>
    <cellStyle name="Comma 5 3 2 2 4 2" xfId="4398" xr:uid="{C12A9F2F-1A6A-4991-9594-48FDB2529EF6}"/>
    <cellStyle name="Comma 5 3 2 2 5" xfId="2690" xr:uid="{00000000-0005-0000-0000-000048070000}"/>
    <cellStyle name="Comma 5 3 2 2 5 2" xfId="5479" xr:uid="{0E87D319-5CFD-40DF-B4D9-86B61D836F0D}"/>
    <cellStyle name="Comma 5 3 2 2 6" xfId="529" xr:uid="{00000000-0005-0000-0000-000049070000}"/>
    <cellStyle name="Comma 5 3 2 2 6 2" xfId="3318" xr:uid="{891E0EAE-AE6F-45DD-A67A-A25C234A0788}"/>
    <cellStyle name="Comma 5 3 2 2 7" xfId="3042" xr:uid="{03E4B77F-CAA1-438F-8903-3329CD341D2F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3" xfId="3997" xr:uid="{DBCE0632-A8D6-4B48-87E6-6ABBFC5B3680}"/>
    <cellStyle name="Comma 5 3 2 3 3" xfId="1750" xr:uid="{00000000-0005-0000-0000-00004D070000}"/>
    <cellStyle name="Comma 5 3 2 3 3 2" xfId="4539" xr:uid="{19F32E66-90A2-480B-A448-3F594CC33554}"/>
    <cellStyle name="Comma 5 3 2 3 4" xfId="3459" xr:uid="{2519662B-738A-45F4-A080-0C996A1BEA29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3" xfId="3730" xr:uid="{F1760DDC-6461-47D0-BB8B-EE6767CF682D}"/>
    <cellStyle name="Comma 5 3 2 5" xfId="1483" xr:uid="{00000000-0005-0000-0000-000050070000}"/>
    <cellStyle name="Comma 5 3 2 5 2" xfId="4272" xr:uid="{47E2EE29-6AA5-4043-8864-CA832FC26136}"/>
    <cellStyle name="Comma 5 3 2 6" xfId="2564" xr:uid="{00000000-0005-0000-0000-000051070000}"/>
    <cellStyle name="Comma 5 3 2 6 2" xfId="5353" xr:uid="{232CB062-5B4F-45AE-B076-C8EBE6D3083A}"/>
    <cellStyle name="Comma 5 3 2 7" xfId="403" xr:uid="{00000000-0005-0000-0000-000052070000}"/>
    <cellStyle name="Comma 5 3 2 7 2" xfId="3192" xr:uid="{3BAC1C57-72CF-45F1-8C4B-B7537B035835}"/>
    <cellStyle name="Comma 5 3 2 8" xfId="2916" xr:uid="{44B3283F-B587-415D-AFAA-7665C8C19A64}"/>
    <cellStyle name="Comma 5 3 3" xfId="185" xr:uid="{00000000-0005-0000-0000-000053070000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3" xfId="4059" xr:uid="{B809904A-91DC-4707-AE52-641943FA95A4}"/>
    <cellStyle name="Comma 5 3 3 2 3" xfId="1812" xr:uid="{00000000-0005-0000-0000-000057070000}"/>
    <cellStyle name="Comma 5 3 3 2 3 2" xfId="4601" xr:uid="{C3339B0F-916C-4033-B585-958403C3AEB2}"/>
    <cellStyle name="Comma 5 3 3 2 4" xfId="3521" xr:uid="{86633F8A-4E63-40C8-AD68-BA432B073C3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3" xfId="3792" xr:uid="{6B93BAC1-C900-4605-ABE6-6E954CC8B23B}"/>
    <cellStyle name="Comma 5 3 3 4" xfId="1545" xr:uid="{00000000-0005-0000-0000-00005A070000}"/>
    <cellStyle name="Comma 5 3 3 4 2" xfId="4334" xr:uid="{C71320A3-ABF6-4AF8-9445-CB3FEE7E22F5}"/>
    <cellStyle name="Comma 5 3 3 5" xfId="2626" xr:uid="{00000000-0005-0000-0000-00005B070000}"/>
    <cellStyle name="Comma 5 3 3 5 2" xfId="5415" xr:uid="{05FD8C22-17BE-4FEF-BC51-4A5E649564C8}"/>
    <cellStyle name="Comma 5 3 3 6" xfId="465" xr:uid="{00000000-0005-0000-0000-00005C070000}"/>
    <cellStyle name="Comma 5 3 3 6 2" xfId="3254" xr:uid="{CD124502-9633-4246-87EB-17F20D4651AE}"/>
    <cellStyle name="Comma 5 3 3 7" xfId="2978" xr:uid="{2301A7E5-F9D0-46D6-A8F5-841E2945E15E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3" xfId="3935" xr:uid="{6562B904-8D29-4A00-ABB9-16E4E3BEB6B9}"/>
    <cellStyle name="Comma 5 3 4 3" xfId="1688" xr:uid="{00000000-0005-0000-0000-000060070000}"/>
    <cellStyle name="Comma 5 3 4 3 2" xfId="4477" xr:uid="{F17F184D-ECEC-484B-84A2-944BF20ACC34}"/>
    <cellStyle name="Comma 5 3 4 4" xfId="3397" xr:uid="{DC86BE81-CA7D-4E3B-9A75-8064DF9A1EF2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3" xfId="3668" xr:uid="{E2E56D67-8462-440D-B151-95D059429314}"/>
    <cellStyle name="Comma 5 3 6" xfId="1421" xr:uid="{00000000-0005-0000-0000-000063070000}"/>
    <cellStyle name="Comma 5 3 6 2" xfId="4210" xr:uid="{3C6C583E-AC5F-4345-A81D-64B96E52449E}"/>
    <cellStyle name="Comma 5 3 7" xfId="2502" xr:uid="{00000000-0005-0000-0000-000064070000}"/>
    <cellStyle name="Comma 5 3 7 2" xfId="5291" xr:uid="{47F04C5F-9F98-445D-8493-1EAA1E95B20E}"/>
    <cellStyle name="Comma 5 3 8" xfId="341" xr:uid="{00000000-0005-0000-0000-000065070000}"/>
    <cellStyle name="Comma 5 3 8 2" xfId="3130" xr:uid="{04EC3D77-A6BA-43B0-B70D-DD71F84FFF93}"/>
    <cellStyle name="Comma 5 3 9" xfId="2854" xr:uid="{90C46007-A099-4C70-BDEB-0551FC4D1395}"/>
    <cellStyle name="Comma 5 4" xfId="91" xr:uid="{00000000-0005-0000-0000-000066070000}"/>
    <cellStyle name="Comma 5 4 2" xfId="217" xr:uid="{00000000-0005-0000-0000-000067070000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3" xfId="4091" xr:uid="{8FC53C88-7593-45C7-93A9-B02AD9AA9DBC}"/>
    <cellStyle name="Comma 5 4 2 2 3" xfId="1844" xr:uid="{00000000-0005-0000-0000-00006B070000}"/>
    <cellStyle name="Comma 5 4 2 2 3 2" xfId="4633" xr:uid="{F80FCC66-2703-44F5-B1DF-EA0D58C8995E}"/>
    <cellStyle name="Comma 5 4 2 2 4" xfId="3553" xr:uid="{5A0B6E85-665F-4562-B9E6-5FFA0AB1499A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3" xfId="3824" xr:uid="{33975340-5099-477A-ACE2-E5E5F44F70AF}"/>
    <cellStyle name="Comma 5 4 2 4" xfId="1577" xr:uid="{00000000-0005-0000-0000-00006E070000}"/>
    <cellStyle name="Comma 5 4 2 4 2" xfId="4366" xr:uid="{C5CFC39D-E524-439A-B81B-9ABF8E6526F8}"/>
    <cellStyle name="Comma 5 4 2 5" xfId="2658" xr:uid="{00000000-0005-0000-0000-00006F070000}"/>
    <cellStyle name="Comma 5 4 2 5 2" xfId="5447" xr:uid="{F8D5E1D6-2491-41A1-BC01-D230C7F2FB76}"/>
    <cellStyle name="Comma 5 4 2 6" xfId="497" xr:uid="{00000000-0005-0000-0000-000070070000}"/>
    <cellStyle name="Comma 5 4 2 6 2" xfId="3286" xr:uid="{673AF968-E036-4EC7-A0A7-E35CC6A9FD63}"/>
    <cellStyle name="Comma 5 4 2 7" xfId="3010" xr:uid="{E7909334-FC42-49E3-A289-84D7C1C928FA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3" xfId="3965" xr:uid="{C6098134-4A04-4D3D-BC27-C4461AFBCA48}"/>
    <cellStyle name="Comma 5 4 3 3" xfId="1718" xr:uid="{00000000-0005-0000-0000-000074070000}"/>
    <cellStyle name="Comma 5 4 3 3 2" xfId="4507" xr:uid="{608998BE-0351-4875-9F66-ECBF0A55340B}"/>
    <cellStyle name="Comma 5 4 3 4" xfId="3427" xr:uid="{31218D58-F245-434F-897A-C3B8FC790DF1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3" xfId="3698" xr:uid="{A7118D99-9A8D-4F48-8E83-363B2387E1A0}"/>
    <cellStyle name="Comma 5 4 5" xfId="1451" xr:uid="{00000000-0005-0000-0000-000077070000}"/>
    <cellStyle name="Comma 5 4 5 2" xfId="4240" xr:uid="{8E9E3A1C-23E4-42C4-832B-63FF689D3DBF}"/>
    <cellStyle name="Comma 5 4 6" xfId="2532" xr:uid="{00000000-0005-0000-0000-000078070000}"/>
    <cellStyle name="Comma 5 4 6 2" xfId="5321" xr:uid="{1717E1AD-90E6-40F0-9EA3-52564255DDEF}"/>
    <cellStyle name="Comma 5 4 7" xfId="371" xr:uid="{00000000-0005-0000-0000-000079070000}"/>
    <cellStyle name="Comma 5 4 7 2" xfId="3160" xr:uid="{1868C45A-E6DA-4787-9FCB-D9862DDDCF80}"/>
    <cellStyle name="Comma 5 4 8" xfId="2884" xr:uid="{D2F1AD6C-0F42-4943-9881-8C2900FE1D95}"/>
    <cellStyle name="Comma 5 5" xfId="153" xr:uid="{00000000-0005-0000-0000-00007A070000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3" xfId="4027" xr:uid="{A96FAB6D-5933-4416-A84B-6B93C0E35A4D}"/>
    <cellStyle name="Comma 5 5 2 3" xfId="1780" xr:uid="{00000000-0005-0000-0000-00007E070000}"/>
    <cellStyle name="Comma 5 5 2 3 2" xfId="4569" xr:uid="{BBFFAF3B-249D-4518-B9CF-AD4DB7F8E10D}"/>
    <cellStyle name="Comma 5 5 2 4" xfId="3489" xr:uid="{D756D044-1D8F-4007-A7CE-2477929128AE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3" xfId="3760" xr:uid="{EF6ED475-472F-4874-88EE-AF91961178F5}"/>
    <cellStyle name="Comma 5 5 4" xfId="1513" xr:uid="{00000000-0005-0000-0000-000081070000}"/>
    <cellStyle name="Comma 5 5 4 2" xfId="4302" xr:uid="{B8D727F7-2A9D-46ED-BF64-03B34C2F1A2B}"/>
    <cellStyle name="Comma 5 5 5" xfId="2594" xr:uid="{00000000-0005-0000-0000-000082070000}"/>
    <cellStyle name="Comma 5 5 5 2" xfId="5383" xr:uid="{AA73E0A1-2BE0-4FE2-A610-37B084510885}"/>
    <cellStyle name="Comma 5 5 6" xfId="433" xr:uid="{00000000-0005-0000-0000-000083070000}"/>
    <cellStyle name="Comma 5 5 6 2" xfId="3222" xr:uid="{D1572010-B20E-4E64-9DFB-8A622D07F4E3}"/>
    <cellStyle name="Comma 5 5 7" xfId="2946" xr:uid="{A7220A0A-DCAA-494C-AAC2-4DF2A63262E1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3" xfId="3908" xr:uid="{687E400D-62F6-445A-98AD-85BC3FCE84A4}"/>
    <cellStyle name="Comma 5 6 3" xfId="1661" xr:uid="{00000000-0005-0000-0000-000087070000}"/>
    <cellStyle name="Comma 5 6 3 2" xfId="4450" xr:uid="{66C6A504-AB91-4283-ABA2-94DDC69514DD}"/>
    <cellStyle name="Comma 5 6 4" xfId="3370" xr:uid="{9E9C8BE0-A9FB-4434-821D-E6BADF014D56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3" xfId="3641" xr:uid="{8C3B0B9A-DFDB-4FC4-BAC2-F0DA7326CF46}"/>
    <cellStyle name="Comma 5 8" xfId="1394" xr:uid="{00000000-0005-0000-0000-00008A070000}"/>
    <cellStyle name="Comma 5 8 2" xfId="4183" xr:uid="{429C4675-8830-481F-B913-5EC5DAD92BD8}"/>
    <cellStyle name="Comma 5 9" xfId="2475" xr:uid="{00000000-0005-0000-0000-00008B070000}"/>
    <cellStyle name="Comma 5 9 2" xfId="5264" xr:uid="{CC8D4686-5EBC-4A3A-ABE8-EA96F7CF5932}"/>
    <cellStyle name="Comma 50" xfId="2745" xr:uid="{00000000-0005-0000-0000-00008C070000}"/>
    <cellStyle name="Comma 50 2" xfId="5534" xr:uid="{B8E18F96-28CD-47EE-9F67-4C2BB4088175}"/>
    <cellStyle name="Comma 51" xfId="2746" xr:uid="{00000000-0005-0000-0000-00008D070000}"/>
    <cellStyle name="Comma 51 2" xfId="5535" xr:uid="{DEA5764E-92DC-4465-BDD9-73E84B1B8D02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3" xfId="5542" xr:uid="{08AB75BA-2805-460F-AAC1-E21C7F79BC05}"/>
    <cellStyle name="Comma 52 3" xfId="5539" xr:uid="{49CA4D65-5112-46A2-A412-6ED0C346E522}"/>
    <cellStyle name="Comma 53" xfId="2749" xr:uid="{00000000-0005-0000-0000-000091070000}"/>
    <cellStyle name="Comma 53 2" xfId="5538" xr:uid="{4D5A3176-F5F3-4F76-8282-6E0ED95956EC}"/>
    <cellStyle name="Comma 54" xfId="2751" xr:uid="{00000000-0005-0000-0000-000092070000}"/>
    <cellStyle name="Comma 54 2" xfId="5540" xr:uid="{F2AEB0CD-6D08-4A79-81D3-0711BAC2BDE7}"/>
    <cellStyle name="Comma 55" xfId="2752" xr:uid="{00000000-0005-0000-0000-000093070000}"/>
    <cellStyle name="Comma 55 2" xfId="5541" xr:uid="{BBBA6BB3-BFEF-4822-A07E-AF0A317377D9}"/>
    <cellStyle name="Comma 56" xfId="2761" xr:uid="{00000000-0005-0000-0000-000094070000}"/>
    <cellStyle name="Comma 56 2" xfId="5550" xr:uid="{3B108FD7-3684-4DD7-AE7E-D88CCA248832}"/>
    <cellStyle name="Comma 57" xfId="2755" xr:uid="{00000000-0005-0000-0000-000095070000}"/>
    <cellStyle name="Comma 57 2" xfId="5544" xr:uid="{3F82C33E-139D-462D-A3F1-E4AD387383D4}"/>
    <cellStyle name="Comma 58" xfId="2756" xr:uid="{00000000-0005-0000-0000-000096070000}"/>
    <cellStyle name="Comma 58 2" xfId="5545" xr:uid="{CE261199-3166-418D-9676-D1FCDEF65373}"/>
    <cellStyle name="Comma 59" xfId="2757" xr:uid="{00000000-0005-0000-0000-000097070000}"/>
    <cellStyle name="Comma 59 2" xfId="5546" xr:uid="{94A4A94F-C4DC-4542-A249-7D01B95CE911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1" xfId="2828" xr:uid="{6D2CDA7B-FDB6-43BC-807A-E151758CE2CE}"/>
    <cellStyle name="Comma 6 2" xfId="48" xr:uid="{00000000-0005-0000-0000-00009A070000}"/>
    <cellStyle name="Comma 6 2 10" xfId="2841" xr:uid="{183D273D-9DED-4230-B416-1753EE01F4BD}"/>
    <cellStyle name="Comma 6 2 2" xfId="77" xr:uid="{00000000-0005-0000-0000-00009B070000}"/>
    <cellStyle name="Comma 6 2 2 2" xfId="139" xr:uid="{00000000-0005-0000-0000-00009C070000}"/>
    <cellStyle name="Comma 6 2 2 2 2" xfId="265" xr:uid="{00000000-0005-0000-0000-00009D070000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3" xfId="4139" xr:uid="{0420E75A-6EF7-4EDC-914A-318C6E21B5F5}"/>
    <cellStyle name="Comma 6 2 2 2 2 2 3" xfId="1892" xr:uid="{00000000-0005-0000-0000-0000A1070000}"/>
    <cellStyle name="Comma 6 2 2 2 2 2 3 2" xfId="4681" xr:uid="{4AADF971-46C9-4C1A-85A9-0A6847BDFF03}"/>
    <cellStyle name="Comma 6 2 2 2 2 2 4" xfId="3601" xr:uid="{40B653C9-FC0B-4AD7-915C-B7E15B65F996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3" xfId="3872" xr:uid="{75C6DFE1-BF80-4002-9EE5-5E475465D4AE}"/>
    <cellStyle name="Comma 6 2 2 2 2 4" xfId="1625" xr:uid="{00000000-0005-0000-0000-0000A4070000}"/>
    <cellStyle name="Comma 6 2 2 2 2 4 2" xfId="4414" xr:uid="{1E659C14-AB78-4194-AEC7-6265FAE7F7D4}"/>
    <cellStyle name="Comma 6 2 2 2 2 5" xfId="2706" xr:uid="{00000000-0005-0000-0000-0000A5070000}"/>
    <cellStyle name="Comma 6 2 2 2 2 5 2" xfId="5495" xr:uid="{00275CC3-2DCC-425C-AB06-952BE04E7AB8}"/>
    <cellStyle name="Comma 6 2 2 2 2 6" xfId="545" xr:uid="{00000000-0005-0000-0000-0000A6070000}"/>
    <cellStyle name="Comma 6 2 2 2 2 6 2" xfId="3334" xr:uid="{D68B0F3B-0A0E-4CCD-A39D-7E2A0845CEA1}"/>
    <cellStyle name="Comma 6 2 2 2 2 7" xfId="3058" xr:uid="{3C4FCC1B-1974-45FC-BC2F-0AD1302BE29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3" xfId="4013" xr:uid="{7B40CE23-5C41-4795-9A4B-D3FB3D22ED3D}"/>
    <cellStyle name="Comma 6 2 2 2 3 3" xfId="1766" xr:uid="{00000000-0005-0000-0000-0000AA070000}"/>
    <cellStyle name="Comma 6 2 2 2 3 3 2" xfId="4555" xr:uid="{FC2575BE-069F-479C-83AD-8B03A85D00F6}"/>
    <cellStyle name="Comma 6 2 2 2 3 4" xfId="3475" xr:uid="{0D254D58-466E-4C46-A192-7D628EB772F4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3" xfId="3746" xr:uid="{E69D9E75-1486-43F4-8148-F85306A29F4A}"/>
    <cellStyle name="Comma 6 2 2 2 5" xfId="1499" xr:uid="{00000000-0005-0000-0000-0000AD070000}"/>
    <cellStyle name="Comma 6 2 2 2 5 2" xfId="4288" xr:uid="{EA500ACA-CB08-4213-841A-7B3441188FFF}"/>
    <cellStyle name="Comma 6 2 2 2 6" xfId="2580" xr:uid="{00000000-0005-0000-0000-0000AE070000}"/>
    <cellStyle name="Comma 6 2 2 2 6 2" xfId="5369" xr:uid="{4F31F49B-F05A-41E7-8651-0326605BCD76}"/>
    <cellStyle name="Comma 6 2 2 2 7" xfId="419" xr:uid="{00000000-0005-0000-0000-0000AF070000}"/>
    <cellStyle name="Comma 6 2 2 2 7 2" xfId="3208" xr:uid="{832A6E47-FF45-4411-9DD7-EE7DE904592D}"/>
    <cellStyle name="Comma 6 2 2 2 8" xfId="2932" xr:uid="{2D5F03CD-A078-4D4F-8F04-3ECAE534C139}"/>
    <cellStyle name="Comma 6 2 2 3" xfId="201" xr:uid="{00000000-0005-0000-0000-0000B0070000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3" xfId="4075" xr:uid="{35DB3DCA-4A3D-46D8-B34C-8189B3E716EF}"/>
    <cellStyle name="Comma 6 2 2 3 2 3" xfId="1828" xr:uid="{00000000-0005-0000-0000-0000B4070000}"/>
    <cellStyle name="Comma 6 2 2 3 2 3 2" xfId="4617" xr:uid="{CBBE43B9-7062-4931-ABE6-2D085828268B}"/>
    <cellStyle name="Comma 6 2 2 3 2 4" xfId="3537" xr:uid="{C9BAB2C6-E810-4F93-A73B-69AB8BFD6059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3" xfId="3808" xr:uid="{2864DB33-10F4-47B5-BBBC-A6E31BCC4EF0}"/>
    <cellStyle name="Comma 6 2 2 3 4" xfId="1561" xr:uid="{00000000-0005-0000-0000-0000B7070000}"/>
    <cellStyle name="Comma 6 2 2 3 4 2" xfId="4350" xr:uid="{85ABD647-8319-455D-8802-307619C38731}"/>
    <cellStyle name="Comma 6 2 2 3 5" xfId="2642" xr:uid="{00000000-0005-0000-0000-0000B8070000}"/>
    <cellStyle name="Comma 6 2 2 3 5 2" xfId="5431" xr:uid="{64132348-440A-4804-8E3D-9C82925BBB9E}"/>
    <cellStyle name="Comma 6 2 2 3 6" xfId="481" xr:uid="{00000000-0005-0000-0000-0000B9070000}"/>
    <cellStyle name="Comma 6 2 2 3 6 2" xfId="3270" xr:uid="{C8F36815-144D-4D21-B1C0-7CB45E40B6C1}"/>
    <cellStyle name="Comma 6 2 2 3 7" xfId="2994" xr:uid="{033AC5EE-0443-46C8-ABE8-C3D1FCC2D107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3" xfId="3951" xr:uid="{449127D3-E838-45C4-8C3E-2DE5FD81CF52}"/>
    <cellStyle name="Comma 6 2 2 4 3" xfId="1704" xr:uid="{00000000-0005-0000-0000-0000BD070000}"/>
    <cellStyle name="Comma 6 2 2 4 3 2" xfId="4493" xr:uid="{528D7386-0871-415F-B6F7-C10A0D50A64D}"/>
    <cellStyle name="Comma 6 2 2 4 4" xfId="3413" xr:uid="{F067FE06-A990-451E-8EF2-C69430B8D291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3" xfId="3684" xr:uid="{CA7626CD-C31D-4FCC-9A27-844414559B40}"/>
    <cellStyle name="Comma 6 2 2 6" xfId="1437" xr:uid="{00000000-0005-0000-0000-0000C0070000}"/>
    <cellStyle name="Comma 6 2 2 6 2" xfId="4226" xr:uid="{718BB02B-3DD6-45EA-9A5B-1679D1E9B588}"/>
    <cellStyle name="Comma 6 2 2 7" xfId="2518" xr:uid="{00000000-0005-0000-0000-0000C1070000}"/>
    <cellStyle name="Comma 6 2 2 7 2" xfId="5307" xr:uid="{4EDB592D-082D-413B-B7D8-096D4763056C}"/>
    <cellStyle name="Comma 6 2 2 8" xfId="357" xr:uid="{00000000-0005-0000-0000-0000C2070000}"/>
    <cellStyle name="Comma 6 2 2 8 2" xfId="3146" xr:uid="{05E984AC-558D-45ED-BF94-A280C2FFECEE}"/>
    <cellStyle name="Comma 6 2 2 9" xfId="2870" xr:uid="{FEF6984F-8AD0-43B2-AE79-69F865620DC4}"/>
    <cellStyle name="Comma 6 2 3" xfId="107" xr:uid="{00000000-0005-0000-0000-0000C3070000}"/>
    <cellStyle name="Comma 6 2 3 2" xfId="233" xr:uid="{00000000-0005-0000-0000-0000C4070000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3" xfId="4107" xr:uid="{D4A5C9B3-CA5C-4E9C-8FFE-83EC012E2B0D}"/>
    <cellStyle name="Comma 6 2 3 2 2 3" xfId="1860" xr:uid="{00000000-0005-0000-0000-0000C8070000}"/>
    <cellStyle name="Comma 6 2 3 2 2 3 2" xfId="4649" xr:uid="{64D7707F-22BC-459A-B616-801F0C0C0C8B}"/>
    <cellStyle name="Comma 6 2 3 2 2 4" xfId="3569" xr:uid="{479534B3-91C5-4707-A3C8-4D92F5109254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3" xfId="3840" xr:uid="{6C94D268-971D-4989-9B22-A1DC74C8C3BB}"/>
    <cellStyle name="Comma 6 2 3 2 4" xfId="1593" xr:uid="{00000000-0005-0000-0000-0000CB070000}"/>
    <cellStyle name="Comma 6 2 3 2 4 2" xfId="4382" xr:uid="{CB3E6448-BAF5-46E4-8091-8BD71B01E53C}"/>
    <cellStyle name="Comma 6 2 3 2 5" xfId="2674" xr:uid="{00000000-0005-0000-0000-0000CC070000}"/>
    <cellStyle name="Comma 6 2 3 2 5 2" xfId="5463" xr:uid="{1BC3AD42-A453-4185-AFB1-17443C4EE7A5}"/>
    <cellStyle name="Comma 6 2 3 2 6" xfId="513" xr:uid="{00000000-0005-0000-0000-0000CD070000}"/>
    <cellStyle name="Comma 6 2 3 2 6 2" xfId="3302" xr:uid="{AD6BF7CB-68D6-42F6-B3D8-EA734A8930A3}"/>
    <cellStyle name="Comma 6 2 3 2 7" xfId="3026" xr:uid="{BFF69596-30DB-4A29-BDEB-F155788B4473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3" xfId="3981" xr:uid="{EC0E89B2-8BF6-43B5-ACF0-341310EEAB9E}"/>
    <cellStyle name="Comma 6 2 3 3 3" xfId="1734" xr:uid="{00000000-0005-0000-0000-0000D1070000}"/>
    <cellStyle name="Comma 6 2 3 3 3 2" xfId="4523" xr:uid="{9552E435-7D6B-461C-9F1A-470B6DB15B37}"/>
    <cellStyle name="Comma 6 2 3 3 4" xfId="3443" xr:uid="{E1072525-7F8A-4EEE-B6FF-0AA6339DFA25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3" xfId="3714" xr:uid="{E53E3AE5-BF5B-4871-A094-CFD56E00D892}"/>
    <cellStyle name="Comma 6 2 3 5" xfId="1467" xr:uid="{00000000-0005-0000-0000-0000D4070000}"/>
    <cellStyle name="Comma 6 2 3 5 2" xfId="4256" xr:uid="{5EB0D643-FEDF-413F-8572-46A6788EC415}"/>
    <cellStyle name="Comma 6 2 3 6" xfId="2548" xr:uid="{00000000-0005-0000-0000-0000D5070000}"/>
    <cellStyle name="Comma 6 2 3 6 2" xfId="5337" xr:uid="{54364D67-4646-45E8-BA53-F7A70930B4E3}"/>
    <cellStyle name="Comma 6 2 3 7" xfId="387" xr:uid="{00000000-0005-0000-0000-0000D6070000}"/>
    <cellStyle name="Comma 6 2 3 7 2" xfId="3176" xr:uid="{916B4E68-BA9D-4DB1-8260-B54D82F8A73C}"/>
    <cellStyle name="Comma 6 2 3 8" xfId="2900" xr:uid="{EE7C47A4-03AD-4143-BB5D-81FB966A0516}"/>
    <cellStyle name="Comma 6 2 4" xfId="169" xr:uid="{00000000-0005-0000-0000-0000D7070000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3" xfId="4043" xr:uid="{E43ACD0F-71A2-49C7-BF1D-0ADF6BF2ED9B}"/>
    <cellStyle name="Comma 6 2 4 2 3" xfId="1796" xr:uid="{00000000-0005-0000-0000-0000DB070000}"/>
    <cellStyle name="Comma 6 2 4 2 3 2" xfId="4585" xr:uid="{26B4794A-F6EF-48D0-8E16-FAABF44F7E98}"/>
    <cellStyle name="Comma 6 2 4 2 4" xfId="3505" xr:uid="{03E65842-134F-4EE4-8D24-7694516FABC9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3" xfId="3776" xr:uid="{11AC5A4E-0566-40F8-B097-4ADC843A1C14}"/>
    <cellStyle name="Comma 6 2 4 4" xfId="1529" xr:uid="{00000000-0005-0000-0000-0000DE070000}"/>
    <cellStyle name="Comma 6 2 4 4 2" xfId="4318" xr:uid="{6F052DFB-CDAA-4EA4-8B4E-A5FCF9DA6003}"/>
    <cellStyle name="Comma 6 2 4 5" xfId="2610" xr:uid="{00000000-0005-0000-0000-0000DF070000}"/>
    <cellStyle name="Comma 6 2 4 5 2" xfId="5399" xr:uid="{DB81F25D-F450-4589-B00C-8CA1BF7F2055}"/>
    <cellStyle name="Comma 6 2 4 6" xfId="449" xr:uid="{00000000-0005-0000-0000-0000E0070000}"/>
    <cellStyle name="Comma 6 2 4 6 2" xfId="3238" xr:uid="{5C9876F9-1521-40CC-B03C-28A7F5047799}"/>
    <cellStyle name="Comma 6 2 4 7" xfId="2962" xr:uid="{E67F348B-1446-444F-A32F-7A1C7A95272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3" xfId="3922" xr:uid="{98D53F4D-F815-4D9B-8FE1-48604A85D4A5}"/>
    <cellStyle name="Comma 6 2 5 3" xfId="1675" xr:uid="{00000000-0005-0000-0000-0000E4070000}"/>
    <cellStyle name="Comma 6 2 5 3 2" xfId="4464" xr:uid="{8B21B7A8-3330-428C-BFDB-FA0BDB9634A8}"/>
    <cellStyle name="Comma 6 2 5 4" xfId="3384" xr:uid="{D17F535D-6FEB-41A0-A7A1-4BDCD7AD76CB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3" xfId="3655" xr:uid="{0A9EA782-59F3-4727-BB7A-D7A606E05890}"/>
    <cellStyle name="Comma 6 2 7" xfId="1408" xr:uid="{00000000-0005-0000-0000-0000E7070000}"/>
    <cellStyle name="Comma 6 2 7 2" xfId="4197" xr:uid="{82B15A7C-EFC5-4A89-8E01-4BEDD253C80E}"/>
    <cellStyle name="Comma 6 2 8" xfId="2489" xr:uid="{00000000-0005-0000-0000-0000E8070000}"/>
    <cellStyle name="Comma 6 2 8 2" xfId="5278" xr:uid="{322408A6-694F-4C43-9B82-385B73636E03}"/>
    <cellStyle name="Comma 6 2 9" xfId="328" xr:uid="{00000000-0005-0000-0000-0000E9070000}"/>
    <cellStyle name="Comma 6 2 9 2" xfId="3117" xr:uid="{711E4F0A-4EA9-4FAF-B174-0671D447EBA6}"/>
    <cellStyle name="Comma 6 3" xfId="62" xr:uid="{00000000-0005-0000-0000-0000EA070000}"/>
    <cellStyle name="Comma 6 3 2" xfId="124" xr:uid="{00000000-0005-0000-0000-0000EB070000}"/>
    <cellStyle name="Comma 6 3 2 2" xfId="250" xr:uid="{00000000-0005-0000-0000-0000EC070000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3" xfId="4124" xr:uid="{52DC6EF0-E7DA-40C2-AF71-56CF725AC8CB}"/>
    <cellStyle name="Comma 6 3 2 2 2 3" xfId="1877" xr:uid="{00000000-0005-0000-0000-0000F0070000}"/>
    <cellStyle name="Comma 6 3 2 2 2 3 2" xfId="4666" xr:uid="{FE455D0E-A2CF-4DDD-95E8-2C0CC64D8545}"/>
    <cellStyle name="Comma 6 3 2 2 2 4" xfId="3586" xr:uid="{8148AFC9-A4F9-4538-B84F-401203F7F58A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3" xfId="3857" xr:uid="{44020DFD-5D5B-48FD-8F22-B3700FC88F9C}"/>
    <cellStyle name="Comma 6 3 2 2 4" xfId="1610" xr:uid="{00000000-0005-0000-0000-0000F3070000}"/>
    <cellStyle name="Comma 6 3 2 2 4 2" xfId="4399" xr:uid="{9053F979-C796-434B-902B-BC13D373F681}"/>
    <cellStyle name="Comma 6 3 2 2 5" xfId="2691" xr:uid="{00000000-0005-0000-0000-0000F4070000}"/>
    <cellStyle name="Comma 6 3 2 2 5 2" xfId="5480" xr:uid="{5A9E042C-659B-4E63-801A-207AB767AA31}"/>
    <cellStyle name="Comma 6 3 2 2 6" xfId="530" xr:uid="{00000000-0005-0000-0000-0000F5070000}"/>
    <cellStyle name="Comma 6 3 2 2 6 2" xfId="3319" xr:uid="{0EDC5962-D372-45F9-9A61-18212580220E}"/>
    <cellStyle name="Comma 6 3 2 2 7" xfId="3043" xr:uid="{59CA04C3-4A73-4E80-B4DE-93032D0B7282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3" xfId="3998" xr:uid="{16E5D26E-EDEE-4D58-8365-029DF0542B3B}"/>
    <cellStyle name="Comma 6 3 2 3 3" xfId="1751" xr:uid="{00000000-0005-0000-0000-0000F9070000}"/>
    <cellStyle name="Comma 6 3 2 3 3 2" xfId="4540" xr:uid="{6F5FEB35-CF4C-4995-A048-0AE9283BEE77}"/>
    <cellStyle name="Comma 6 3 2 3 4" xfId="3460" xr:uid="{5E487BD7-566D-4601-B8FF-98391016B045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3" xfId="3731" xr:uid="{DC299704-88F9-400F-8C0F-1D979B093B96}"/>
    <cellStyle name="Comma 6 3 2 5" xfId="1484" xr:uid="{00000000-0005-0000-0000-0000FC070000}"/>
    <cellStyle name="Comma 6 3 2 5 2" xfId="4273" xr:uid="{AFF79FAF-93DA-4355-A53E-0297F43840F0}"/>
    <cellStyle name="Comma 6 3 2 6" xfId="2565" xr:uid="{00000000-0005-0000-0000-0000FD070000}"/>
    <cellStyle name="Comma 6 3 2 6 2" xfId="5354" xr:uid="{7D45B6AF-4DB2-4BD6-B12D-62BF5CF182FD}"/>
    <cellStyle name="Comma 6 3 2 7" xfId="404" xr:uid="{00000000-0005-0000-0000-0000FE070000}"/>
    <cellStyle name="Comma 6 3 2 7 2" xfId="3193" xr:uid="{43E07BB3-72CD-4D93-B364-C90F50E4A081}"/>
    <cellStyle name="Comma 6 3 2 8" xfId="2917" xr:uid="{1D0C46A9-336C-4342-910C-8518FDA33269}"/>
    <cellStyle name="Comma 6 3 3" xfId="186" xr:uid="{00000000-0005-0000-0000-0000FF070000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3" xfId="4060" xr:uid="{4E186BF4-7206-439D-BF61-6CE46ACFE775}"/>
    <cellStyle name="Comma 6 3 3 2 3" xfId="1813" xr:uid="{00000000-0005-0000-0000-000003080000}"/>
    <cellStyle name="Comma 6 3 3 2 3 2" xfId="4602" xr:uid="{FD7875C9-D22F-4775-AB40-16C06D90D7B7}"/>
    <cellStyle name="Comma 6 3 3 2 4" xfId="3522" xr:uid="{03B33937-8B7B-45C7-9AA3-DF9BFB8C8B96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3" xfId="3793" xr:uid="{932AAE3D-E10A-4AE2-895D-76D032E380C9}"/>
    <cellStyle name="Comma 6 3 3 4" xfId="1546" xr:uid="{00000000-0005-0000-0000-000006080000}"/>
    <cellStyle name="Comma 6 3 3 4 2" xfId="4335" xr:uid="{73EA3B2E-AC7B-4B77-AA54-63AB243253E0}"/>
    <cellStyle name="Comma 6 3 3 5" xfId="2627" xr:uid="{00000000-0005-0000-0000-000007080000}"/>
    <cellStyle name="Comma 6 3 3 5 2" xfId="5416" xr:uid="{10795057-27B4-487B-B639-F631C95BCB8F}"/>
    <cellStyle name="Comma 6 3 3 6" xfId="466" xr:uid="{00000000-0005-0000-0000-000008080000}"/>
    <cellStyle name="Comma 6 3 3 6 2" xfId="3255" xr:uid="{6FC0CF92-CFE8-4BD8-AC71-D41FDE4D9A80}"/>
    <cellStyle name="Comma 6 3 3 7" xfId="2979" xr:uid="{D1E6921F-55B5-4962-B9AA-2E4C80491C93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3" xfId="3936" xr:uid="{9B7DE9A4-E657-432B-BB19-56F8D5F7D67F}"/>
    <cellStyle name="Comma 6 3 4 3" xfId="1689" xr:uid="{00000000-0005-0000-0000-00000C080000}"/>
    <cellStyle name="Comma 6 3 4 3 2" xfId="4478" xr:uid="{33A7541D-E35B-4B60-BBF1-ACAD8556FD8D}"/>
    <cellStyle name="Comma 6 3 4 4" xfId="3398" xr:uid="{769B5AC7-84EF-4AFC-9A49-5BAB91F16F93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3" xfId="3669" xr:uid="{5D119C5C-C5E5-45E5-9A0C-3505C23D881D}"/>
    <cellStyle name="Comma 6 3 6" xfId="1422" xr:uid="{00000000-0005-0000-0000-00000F080000}"/>
    <cellStyle name="Comma 6 3 6 2" xfId="4211" xr:uid="{00D8138F-AF63-487F-A3A3-06E6E554C572}"/>
    <cellStyle name="Comma 6 3 7" xfId="2503" xr:uid="{00000000-0005-0000-0000-000010080000}"/>
    <cellStyle name="Comma 6 3 7 2" xfId="5292" xr:uid="{F8489800-7623-4903-BA29-C6984DD6B8C9}"/>
    <cellStyle name="Comma 6 3 8" xfId="342" xr:uid="{00000000-0005-0000-0000-000011080000}"/>
    <cellStyle name="Comma 6 3 8 2" xfId="3131" xr:uid="{4911A671-3E8D-4C07-BF87-06A90BD07B23}"/>
    <cellStyle name="Comma 6 3 9" xfId="2855" xr:uid="{D8EA91D2-65AF-4C00-9F7B-3C8309A767F9}"/>
    <cellStyle name="Comma 6 4" xfId="92" xr:uid="{00000000-0005-0000-0000-000012080000}"/>
    <cellStyle name="Comma 6 4 2" xfId="218" xr:uid="{00000000-0005-0000-0000-000013080000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3" xfId="4092" xr:uid="{DE87CE5F-6430-4853-99FA-F9C5F5EE3EB8}"/>
    <cellStyle name="Comma 6 4 2 2 3" xfId="1845" xr:uid="{00000000-0005-0000-0000-000017080000}"/>
    <cellStyle name="Comma 6 4 2 2 3 2" xfId="4634" xr:uid="{0BBFA696-28BE-4D40-9834-459FC14BDF03}"/>
    <cellStyle name="Comma 6 4 2 2 4" xfId="3554" xr:uid="{384AB367-BF49-4A83-A3BC-34C622C68D62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3" xfId="3825" xr:uid="{F912B88A-A02D-4C04-BE04-038B0BCB0E03}"/>
    <cellStyle name="Comma 6 4 2 4" xfId="1578" xr:uid="{00000000-0005-0000-0000-00001A080000}"/>
    <cellStyle name="Comma 6 4 2 4 2" xfId="4367" xr:uid="{5F48D9B6-232D-4806-938D-C09F17E6EFD3}"/>
    <cellStyle name="Comma 6 4 2 5" xfId="2659" xr:uid="{00000000-0005-0000-0000-00001B080000}"/>
    <cellStyle name="Comma 6 4 2 5 2" xfId="5448" xr:uid="{BAE6D774-27F2-470A-B2BA-CE2F4A5418AD}"/>
    <cellStyle name="Comma 6 4 2 6" xfId="498" xr:uid="{00000000-0005-0000-0000-00001C080000}"/>
    <cellStyle name="Comma 6 4 2 6 2" xfId="3287" xr:uid="{E049FBCD-025A-4104-9613-01E344DA8395}"/>
    <cellStyle name="Comma 6 4 2 7" xfId="3011" xr:uid="{9414A71D-317E-4735-A768-348FD009A8A8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3" xfId="3966" xr:uid="{48A19999-440D-406F-80C0-796AB13BF355}"/>
    <cellStyle name="Comma 6 4 3 3" xfId="1719" xr:uid="{00000000-0005-0000-0000-000020080000}"/>
    <cellStyle name="Comma 6 4 3 3 2" xfId="4508" xr:uid="{541267CC-6F4D-46CD-A603-B9401381A904}"/>
    <cellStyle name="Comma 6 4 3 4" xfId="3428" xr:uid="{8AD0E4B8-AA54-4D7B-9919-DF8D604D2F71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3" xfId="3699" xr:uid="{732C5552-50C3-4B17-A6F9-1AE2E64505F7}"/>
    <cellStyle name="Comma 6 4 5" xfId="1452" xr:uid="{00000000-0005-0000-0000-000023080000}"/>
    <cellStyle name="Comma 6 4 5 2" xfId="4241" xr:uid="{A3C2F167-5B91-45A4-8A3F-7938AE11A30F}"/>
    <cellStyle name="Comma 6 4 6" xfId="2533" xr:uid="{00000000-0005-0000-0000-000024080000}"/>
    <cellStyle name="Comma 6 4 6 2" xfId="5322" xr:uid="{B4E8C6D7-85AE-40B0-B18A-B7DF04D167E8}"/>
    <cellStyle name="Comma 6 4 7" xfId="372" xr:uid="{00000000-0005-0000-0000-000025080000}"/>
    <cellStyle name="Comma 6 4 7 2" xfId="3161" xr:uid="{19248E23-A92A-4D47-919D-48657218BAFA}"/>
    <cellStyle name="Comma 6 4 8" xfId="2885" xr:uid="{73500A5F-634C-4B2E-8B01-B5F9F9201F19}"/>
    <cellStyle name="Comma 6 5" xfId="154" xr:uid="{00000000-0005-0000-0000-000026080000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3" xfId="4028" xr:uid="{11110DD2-028D-45C1-9886-71C643C31646}"/>
    <cellStyle name="Comma 6 5 2 3" xfId="1781" xr:uid="{00000000-0005-0000-0000-00002A080000}"/>
    <cellStyle name="Comma 6 5 2 3 2" xfId="4570" xr:uid="{C3B48853-1461-4B84-B53C-1C8AAEB9CCEF}"/>
    <cellStyle name="Comma 6 5 2 4" xfId="3490" xr:uid="{7C94F72B-FD25-4806-BBED-591445F48F62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3" xfId="3761" xr:uid="{7730869B-FEDC-4FB1-8FF4-25DF85861C54}"/>
    <cellStyle name="Comma 6 5 4" xfId="1514" xr:uid="{00000000-0005-0000-0000-00002D080000}"/>
    <cellStyle name="Comma 6 5 4 2" xfId="4303" xr:uid="{D1ECD865-B52C-4281-A8DB-9610CFFF9525}"/>
    <cellStyle name="Comma 6 5 5" xfId="2595" xr:uid="{00000000-0005-0000-0000-00002E080000}"/>
    <cellStyle name="Comma 6 5 5 2" xfId="5384" xr:uid="{F67C5928-3092-4E6D-8975-0845089C7968}"/>
    <cellStyle name="Comma 6 5 6" xfId="434" xr:uid="{00000000-0005-0000-0000-00002F080000}"/>
    <cellStyle name="Comma 6 5 6 2" xfId="3223" xr:uid="{9C4DF684-973F-4D58-93EA-8A9653AE80A4}"/>
    <cellStyle name="Comma 6 5 7" xfId="2947" xr:uid="{101CF105-80BB-401B-8945-2660FE860497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3" xfId="3909" xr:uid="{A3E41DD0-2BF8-4D02-BE21-F9EC61BD8AFF}"/>
    <cellStyle name="Comma 6 6 3" xfId="1662" xr:uid="{00000000-0005-0000-0000-000033080000}"/>
    <cellStyle name="Comma 6 6 3 2" xfId="4451" xr:uid="{800ECB45-2861-420B-90B7-9FD752FB9B6A}"/>
    <cellStyle name="Comma 6 6 4" xfId="3371" xr:uid="{F0B4C808-0E2F-4753-924A-562380F6A1A1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3" xfId="3642" xr:uid="{28523C7E-5928-4136-9DD2-F0E6E17CD1FE}"/>
    <cellStyle name="Comma 6 8" xfId="1395" xr:uid="{00000000-0005-0000-0000-000036080000}"/>
    <cellStyle name="Comma 6 8 2" xfId="4184" xr:uid="{F1588FA0-883A-4B0D-91B9-6B21363E2CCA}"/>
    <cellStyle name="Comma 6 9" xfId="2476" xr:uid="{00000000-0005-0000-0000-000037080000}"/>
    <cellStyle name="Comma 6 9 2" xfId="5265" xr:uid="{41F7C8C2-83FC-4F79-9C22-8849BD85DA15}"/>
    <cellStyle name="Comma 60" xfId="2758" xr:uid="{00000000-0005-0000-0000-000038080000}"/>
    <cellStyle name="Comma 60 2" xfId="5547" xr:uid="{E01D2140-CCF9-47C7-B5A7-97C206694F33}"/>
    <cellStyle name="Comma 61" xfId="2759" xr:uid="{00000000-0005-0000-0000-000039080000}"/>
    <cellStyle name="Comma 61 2" xfId="5548" xr:uid="{8E4300CA-2471-4F61-91BD-4C7A20728655}"/>
    <cellStyle name="Comma 62" xfId="2763" xr:uid="{00000000-0005-0000-0000-00003A080000}"/>
    <cellStyle name="Comma 62 2" xfId="5552" xr:uid="{1541B46E-963E-4B2E-9CCF-52550591B1C2}"/>
    <cellStyle name="Comma 63" xfId="2762" xr:uid="{00000000-0005-0000-0000-00003B080000}"/>
    <cellStyle name="Comma 63 2" xfId="5551" xr:uid="{3771254A-D95C-4247-8318-6B50C8FCC581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3" xfId="5553" xr:uid="{C4A4F2C2-E95C-4FD1-8D52-339717231DE6}"/>
    <cellStyle name="Comma 65" xfId="2765" xr:uid="{00000000-0005-0000-0000-00003E080000}"/>
    <cellStyle name="Comma 65 2" xfId="5554" xr:uid="{641669AD-207D-45F1-BA01-276D73429DFA}"/>
    <cellStyle name="Comma 66" xfId="2766" xr:uid="{00000000-0005-0000-0000-00003F080000}"/>
    <cellStyle name="Comma 66 2" xfId="5555" xr:uid="{8FCE4863-7176-440C-8D3E-2A29672B71E1}"/>
    <cellStyle name="Comma 67" xfId="2767" xr:uid="{00000000-0005-0000-0000-000040080000}"/>
    <cellStyle name="Comma 67 2" xfId="5556" xr:uid="{65FF8827-CD16-4199-85F1-11C49FA885FC}"/>
    <cellStyle name="Comma 68" xfId="2771" xr:uid="{00000000-0005-0000-0000-000041080000}"/>
    <cellStyle name="Comma 68 2" xfId="5560" xr:uid="{061850D2-3595-4BF4-A076-9629E247F914}"/>
    <cellStyle name="Comma 69" xfId="2772" xr:uid="{00000000-0005-0000-0000-000042080000}"/>
    <cellStyle name="Comma 69 2" xfId="5561" xr:uid="{F26821A6-17F3-4205-B779-5EEA2395EC5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1" xfId="2829" xr:uid="{38961B59-55D1-422B-B0A1-8D06316C2AC4}"/>
    <cellStyle name="Comma 7 2" xfId="49" xr:uid="{00000000-0005-0000-0000-000045080000}"/>
    <cellStyle name="Comma 7 2 10" xfId="2842" xr:uid="{D8C26B39-B906-427C-AFE9-F241EF2DEBF3}"/>
    <cellStyle name="Comma 7 2 2" xfId="78" xr:uid="{00000000-0005-0000-0000-000046080000}"/>
    <cellStyle name="Comma 7 2 2 2" xfId="140" xr:uid="{00000000-0005-0000-0000-000047080000}"/>
    <cellStyle name="Comma 7 2 2 2 2" xfId="266" xr:uid="{00000000-0005-0000-0000-000048080000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3" xfId="4140" xr:uid="{728BF0E6-D360-4B08-AEB7-20F25873D190}"/>
    <cellStyle name="Comma 7 2 2 2 2 2 3" xfId="1893" xr:uid="{00000000-0005-0000-0000-00004C080000}"/>
    <cellStyle name="Comma 7 2 2 2 2 2 3 2" xfId="4682" xr:uid="{53EF7E11-25A7-4429-A669-0E8BE83F50AA}"/>
    <cellStyle name="Comma 7 2 2 2 2 2 4" xfId="3602" xr:uid="{0429CAC8-5128-46AD-99E1-3F22D48A2060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3" xfId="3873" xr:uid="{36FE144A-2D97-4EB4-A1D5-A5AE6AF78A64}"/>
    <cellStyle name="Comma 7 2 2 2 2 4" xfId="1626" xr:uid="{00000000-0005-0000-0000-00004F080000}"/>
    <cellStyle name="Comma 7 2 2 2 2 4 2" xfId="4415" xr:uid="{BCA4B21F-E2BA-47F8-B903-37A9254DDE29}"/>
    <cellStyle name="Comma 7 2 2 2 2 5" xfId="2707" xr:uid="{00000000-0005-0000-0000-000050080000}"/>
    <cellStyle name="Comma 7 2 2 2 2 5 2" xfId="5496" xr:uid="{10DA2DFB-D43A-4FCC-AB1D-BE17BEC9BC43}"/>
    <cellStyle name="Comma 7 2 2 2 2 6" xfId="546" xr:uid="{00000000-0005-0000-0000-000051080000}"/>
    <cellStyle name="Comma 7 2 2 2 2 6 2" xfId="3335" xr:uid="{3E05B7E0-3F56-4658-B2B8-4744150E8445}"/>
    <cellStyle name="Comma 7 2 2 2 2 7" xfId="3059" xr:uid="{FA47C6CB-4284-4478-8D67-9A0831C3B193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3" xfId="4014" xr:uid="{56737E28-19AB-49C3-ACCF-AAE5AE3C8F66}"/>
    <cellStyle name="Comma 7 2 2 2 3 3" xfId="1767" xr:uid="{00000000-0005-0000-0000-000055080000}"/>
    <cellStyle name="Comma 7 2 2 2 3 3 2" xfId="4556" xr:uid="{1E13B2B7-78D0-4B29-BE37-1FE66BA4CCFB}"/>
    <cellStyle name="Comma 7 2 2 2 3 4" xfId="3476" xr:uid="{14B3B8E6-1CE5-42A9-B523-62E4AD598C37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3" xfId="3747" xr:uid="{8DE93CEA-807C-4C83-B7A1-733365B60801}"/>
    <cellStyle name="Comma 7 2 2 2 5" xfId="1500" xr:uid="{00000000-0005-0000-0000-000058080000}"/>
    <cellStyle name="Comma 7 2 2 2 5 2" xfId="4289" xr:uid="{30C6C267-5311-44FF-90EC-468B685D7EAA}"/>
    <cellStyle name="Comma 7 2 2 2 6" xfId="2581" xr:uid="{00000000-0005-0000-0000-000059080000}"/>
    <cellStyle name="Comma 7 2 2 2 6 2" xfId="5370" xr:uid="{2B8FFDC8-98E1-4D89-9738-39819342CB37}"/>
    <cellStyle name="Comma 7 2 2 2 7" xfId="420" xr:uid="{00000000-0005-0000-0000-00005A080000}"/>
    <cellStyle name="Comma 7 2 2 2 7 2" xfId="3209" xr:uid="{690816DB-D38E-42EB-9390-85795BCEC15E}"/>
    <cellStyle name="Comma 7 2 2 2 8" xfId="2933" xr:uid="{B90B9B28-1180-4D99-8E93-E522FF2E5136}"/>
    <cellStyle name="Comma 7 2 2 3" xfId="202" xr:uid="{00000000-0005-0000-0000-00005B080000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3" xfId="4076" xr:uid="{BC184EBD-F34F-4A9B-9848-D234BE891366}"/>
    <cellStyle name="Comma 7 2 2 3 2 3" xfId="1829" xr:uid="{00000000-0005-0000-0000-00005F080000}"/>
    <cellStyle name="Comma 7 2 2 3 2 3 2" xfId="4618" xr:uid="{1041731F-8603-4205-B6C1-3DA1735D53EB}"/>
    <cellStyle name="Comma 7 2 2 3 2 4" xfId="3538" xr:uid="{C392D123-EFC8-42B6-A437-AC1D7DA3DF01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3" xfId="3809" xr:uid="{A6062616-284B-4EFB-8DA8-2615DE1440A3}"/>
    <cellStyle name="Comma 7 2 2 3 4" xfId="1562" xr:uid="{00000000-0005-0000-0000-000062080000}"/>
    <cellStyle name="Comma 7 2 2 3 4 2" xfId="4351" xr:uid="{7983D4BB-B1E7-41DA-BA19-86A3FAC53CDB}"/>
    <cellStyle name="Comma 7 2 2 3 5" xfId="2643" xr:uid="{00000000-0005-0000-0000-000063080000}"/>
    <cellStyle name="Comma 7 2 2 3 5 2" xfId="5432" xr:uid="{12B8A99C-511A-4715-90A8-CAEEAEC438CB}"/>
    <cellStyle name="Comma 7 2 2 3 6" xfId="482" xr:uid="{00000000-0005-0000-0000-000064080000}"/>
    <cellStyle name="Comma 7 2 2 3 6 2" xfId="3271" xr:uid="{AA3E5650-5A22-407D-8590-884376572EAB}"/>
    <cellStyle name="Comma 7 2 2 3 7" xfId="2995" xr:uid="{31ED162D-9ECC-4BCD-9726-211A8270D9C3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3" xfId="3952" xr:uid="{41C934DD-35AB-4F2E-B43B-D8D54AD96934}"/>
    <cellStyle name="Comma 7 2 2 4 3" xfId="1705" xr:uid="{00000000-0005-0000-0000-000068080000}"/>
    <cellStyle name="Comma 7 2 2 4 3 2" xfId="4494" xr:uid="{B143FAA2-7FA4-418E-8AD4-BF1B7C372DD9}"/>
    <cellStyle name="Comma 7 2 2 4 4" xfId="3414" xr:uid="{C02175D7-8291-4EFF-8D98-DC1E46B2F45B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3" xfId="3685" xr:uid="{7A3E578C-870F-43AB-A063-694512D403F1}"/>
    <cellStyle name="Comma 7 2 2 6" xfId="1438" xr:uid="{00000000-0005-0000-0000-00006B080000}"/>
    <cellStyle name="Comma 7 2 2 6 2" xfId="4227" xr:uid="{8920CCDF-12D7-47FE-9FD2-FC15F0F643F4}"/>
    <cellStyle name="Comma 7 2 2 7" xfId="2519" xr:uid="{00000000-0005-0000-0000-00006C080000}"/>
    <cellStyle name="Comma 7 2 2 7 2" xfId="5308" xr:uid="{C6AD94F4-16D6-4432-BC0F-8F2727BD0AD4}"/>
    <cellStyle name="Comma 7 2 2 8" xfId="358" xr:uid="{00000000-0005-0000-0000-00006D080000}"/>
    <cellStyle name="Comma 7 2 2 8 2" xfId="3147" xr:uid="{4AA4EC3F-C7C4-4336-99FC-9893EB33B848}"/>
    <cellStyle name="Comma 7 2 2 9" xfId="2871" xr:uid="{C74DBDBB-E2A8-4926-AAF3-CF2D495999B1}"/>
    <cellStyle name="Comma 7 2 3" xfId="108" xr:uid="{00000000-0005-0000-0000-00006E080000}"/>
    <cellStyle name="Comma 7 2 3 2" xfId="234" xr:uid="{00000000-0005-0000-0000-00006F080000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3" xfId="4108" xr:uid="{F42A7CE1-98FC-4CDC-94DA-5145A0D44BFF}"/>
    <cellStyle name="Comma 7 2 3 2 2 3" xfId="1861" xr:uid="{00000000-0005-0000-0000-000073080000}"/>
    <cellStyle name="Comma 7 2 3 2 2 3 2" xfId="4650" xr:uid="{2315518A-E1A8-414B-8749-7F4296D1763A}"/>
    <cellStyle name="Comma 7 2 3 2 2 4" xfId="3570" xr:uid="{DA1EA791-3C95-470E-A5BF-09C16FB6BEDF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3" xfId="3841" xr:uid="{9BDD9156-10DD-4C5A-A8EC-8A5C1E00F46E}"/>
    <cellStyle name="Comma 7 2 3 2 4" xfId="1594" xr:uid="{00000000-0005-0000-0000-000076080000}"/>
    <cellStyle name="Comma 7 2 3 2 4 2" xfId="4383" xr:uid="{A6636D7C-CC59-47C3-8161-04F824ADFDF6}"/>
    <cellStyle name="Comma 7 2 3 2 5" xfId="2675" xr:uid="{00000000-0005-0000-0000-000077080000}"/>
    <cellStyle name="Comma 7 2 3 2 5 2" xfId="5464" xr:uid="{55FF2EB9-37CD-40F1-8578-448637A06C33}"/>
    <cellStyle name="Comma 7 2 3 2 6" xfId="514" xr:uid="{00000000-0005-0000-0000-000078080000}"/>
    <cellStyle name="Comma 7 2 3 2 6 2" xfId="3303" xr:uid="{3B4905BC-DF6E-4DCD-958A-30E6D77E8FED}"/>
    <cellStyle name="Comma 7 2 3 2 7" xfId="3027" xr:uid="{5F8CF4FD-B96E-4D78-A256-31591DD02CCC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3" xfId="3982" xr:uid="{C276898F-75C0-4AAE-9DC4-666653BC740D}"/>
    <cellStyle name="Comma 7 2 3 3 3" xfId="1735" xr:uid="{00000000-0005-0000-0000-00007C080000}"/>
    <cellStyle name="Comma 7 2 3 3 3 2" xfId="4524" xr:uid="{0F408D17-24DF-4466-B998-B756DBF3C3B1}"/>
    <cellStyle name="Comma 7 2 3 3 4" xfId="3444" xr:uid="{6668DF42-FCA3-4FBA-AF60-0AE46B00C30B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3" xfId="3715" xr:uid="{703CA417-ADD8-4735-A681-04691ABBA52D}"/>
    <cellStyle name="Comma 7 2 3 5" xfId="1468" xr:uid="{00000000-0005-0000-0000-00007F080000}"/>
    <cellStyle name="Comma 7 2 3 5 2" xfId="4257" xr:uid="{BA8B304E-CA62-4F8D-BBD8-A0692D1B34FC}"/>
    <cellStyle name="Comma 7 2 3 6" xfId="2549" xr:uid="{00000000-0005-0000-0000-000080080000}"/>
    <cellStyle name="Comma 7 2 3 6 2" xfId="5338" xr:uid="{AD2933B4-2F4D-4C30-9513-3229E6BB0EDB}"/>
    <cellStyle name="Comma 7 2 3 7" xfId="388" xr:uid="{00000000-0005-0000-0000-000081080000}"/>
    <cellStyle name="Comma 7 2 3 7 2" xfId="3177" xr:uid="{643D8957-342D-4686-8C9E-BAB8E977682E}"/>
    <cellStyle name="Comma 7 2 3 8" xfId="2901" xr:uid="{1EE63779-5190-4DF3-ACCB-6C9DC9CDD1D8}"/>
    <cellStyle name="Comma 7 2 4" xfId="170" xr:uid="{00000000-0005-0000-0000-000082080000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3" xfId="4044" xr:uid="{6141F39E-69CD-4CC1-B964-E1D97BCE3C7C}"/>
    <cellStyle name="Comma 7 2 4 2 3" xfId="1797" xr:uid="{00000000-0005-0000-0000-000086080000}"/>
    <cellStyle name="Comma 7 2 4 2 3 2" xfId="4586" xr:uid="{7E564C6C-68FC-4A51-9DFF-8570D21B79A7}"/>
    <cellStyle name="Comma 7 2 4 2 4" xfId="3506" xr:uid="{A2E96FF6-9EE0-4AEE-9C3F-1F2E75E7AAE1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3" xfId="3777" xr:uid="{4B8EAC5E-0E63-4CC5-8677-74C40A675545}"/>
    <cellStyle name="Comma 7 2 4 4" xfId="1530" xr:uid="{00000000-0005-0000-0000-000089080000}"/>
    <cellStyle name="Comma 7 2 4 4 2" xfId="4319" xr:uid="{3FB8CF59-04CE-4573-8ECE-943097469BAC}"/>
    <cellStyle name="Comma 7 2 4 5" xfId="2611" xr:uid="{00000000-0005-0000-0000-00008A080000}"/>
    <cellStyle name="Comma 7 2 4 5 2" xfId="5400" xr:uid="{D3F90CDF-6AD0-4196-9E03-F878A4AA0093}"/>
    <cellStyle name="Comma 7 2 4 6" xfId="450" xr:uid="{00000000-0005-0000-0000-00008B080000}"/>
    <cellStyle name="Comma 7 2 4 6 2" xfId="3239" xr:uid="{05DD78D9-1760-43F8-B795-59FB7C356B02}"/>
    <cellStyle name="Comma 7 2 4 7" xfId="2963" xr:uid="{B9244020-A4DA-4102-BB10-41EAC3DDF51D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3" xfId="3923" xr:uid="{9015BD16-D43A-4B59-ADB7-1592CCF2CCE3}"/>
    <cellStyle name="Comma 7 2 5 3" xfId="1676" xr:uid="{00000000-0005-0000-0000-00008F080000}"/>
    <cellStyle name="Comma 7 2 5 3 2" xfId="4465" xr:uid="{83057F9E-DC5D-4B95-9950-4E4F0CEFA924}"/>
    <cellStyle name="Comma 7 2 5 4" xfId="3385" xr:uid="{00B5D6DC-EA01-40F5-AA5B-223456025A50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3" xfId="3656" xr:uid="{474228BD-4597-412C-B934-D56ECD591E06}"/>
    <cellStyle name="Comma 7 2 7" xfId="1409" xr:uid="{00000000-0005-0000-0000-000092080000}"/>
    <cellStyle name="Comma 7 2 7 2" xfId="4198" xr:uid="{A8E1DDBE-362D-4D7E-A526-39D5A6A47A53}"/>
    <cellStyle name="Comma 7 2 8" xfId="2490" xr:uid="{00000000-0005-0000-0000-000093080000}"/>
    <cellStyle name="Comma 7 2 8 2" xfId="5279" xr:uid="{F53E6F58-1706-4D28-8F3B-EFC4C4854B18}"/>
    <cellStyle name="Comma 7 2 9" xfId="329" xr:uid="{00000000-0005-0000-0000-000094080000}"/>
    <cellStyle name="Comma 7 2 9 2" xfId="3118" xr:uid="{E2F9DE7A-B33C-4573-8E7C-011936FA0FE5}"/>
    <cellStyle name="Comma 7 3" xfId="63" xr:uid="{00000000-0005-0000-0000-000095080000}"/>
    <cellStyle name="Comma 7 3 2" xfId="125" xr:uid="{00000000-0005-0000-0000-000096080000}"/>
    <cellStyle name="Comma 7 3 2 2" xfId="251" xr:uid="{00000000-0005-0000-0000-000097080000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3" xfId="4125" xr:uid="{CCF19861-4BFB-4FFA-A249-B0B17F6C7593}"/>
    <cellStyle name="Comma 7 3 2 2 2 3" xfId="1878" xr:uid="{00000000-0005-0000-0000-00009B080000}"/>
    <cellStyle name="Comma 7 3 2 2 2 3 2" xfId="4667" xr:uid="{BE467350-CF1B-459E-B044-6B1BBFADFB1E}"/>
    <cellStyle name="Comma 7 3 2 2 2 4" xfId="3587" xr:uid="{ADE4CDE0-4C37-4FC1-8926-B35FAC13A5E9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3" xfId="3858" xr:uid="{BCE036F5-599C-422C-BC53-ADB1633D71BB}"/>
    <cellStyle name="Comma 7 3 2 2 4" xfId="1611" xr:uid="{00000000-0005-0000-0000-00009E080000}"/>
    <cellStyle name="Comma 7 3 2 2 4 2" xfId="4400" xr:uid="{44E364FF-214E-4EC6-A0B0-F6B4EA2C8C86}"/>
    <cellStyle name="Comma 7 3 2 2 5" xfId="2692" xr:uid="{00000000-0005-0000-0000-00009F080000}"/>
    <cellStyle name="Comma 7 3 2 2 5 2" xfId="5481" xr:uid="{90A9A9B0-9141-40AE-BF39-3DD68C6617DA}"/>
    <cellStyle name="Comma 7 3 2 2 6" xfId="531" xr:uid="{00000000-0005-0000-0000-0000A0080000}"/>
    <cellStyle name="Comma 7 3 2 2 6 2" xfId="3320" xr:uid="{BDFB7B4E-0953-4100-A29C-01C0BCB3D6E3}"/>
    <cellStyle name="Comma 7 3 2 2 7" xfId="3044" xr:uid="{6064827C-E39D-4B5B-A541-542522B5E0AB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3" xfId="3999" xr:uid="{54B96BAA-9F5D-4D41-B293-A89377571565}"/>
    <cellStyle name="Comma 7 3 2 3 3" xfId="1752" xr:uid="{00000000-0005-0000-0000-0000A4080000}"/>
    <cellStyle name="Comma 7 3 2 3 3 2" xfId="4541" xr:uid="{68DE90CE-1A9B-4D13-8877-39BB79568C26}"/>
    <cellStyle name="Comma 7 3 2 3 4" xfId="3461" xr:uid="{CE6CFBC3-F987-46B1-8597-41CA529781A4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3" xfId="3732" xr:uid="{02E0263F-08DD-42A0-8714-C58CA2F0E91D}"/>
    <cellStyle name="Comma 7 3 2 5" xfId="1485" xr:uid="{00000000-0005-0000-0000-0000A7080000}"/>
    <cellStyle name="Comma 7 3 2 5 2" xfId="4274" xr:uid="{74DE0AED-CE00-4E00-B5C8-040294F53314}"/>
    <cellStyle name="Comma 7 3 2 6" xfId="2566" xr:uid="{00000000-0005-0000-0000-0000A8080000}"/>
    <cellStyle name="Comma 7 3 2 6 2" xfId="5355" xr:uid="{AD3CDA30-1A28-41B9-B8F5-23142268A34B}"/>
    <cellStyle name="Comma 7 3 2 7" xfId="405" xr:uid="{00000000-0005-0000-0000-0000A9080000}"/>
    <cellStyle name="Comma 7 3 2 7 2" xfId="3194" xr:uid="{EB459840-2842-4128-9EA6-2465B342907C}"/>
    <cellStyle name="Comma 7 3 2 8" xfId="2918" xr:uid="{D916FC87-865A-4ECB-B5C8-12FA7FC59968}"/>
    <cellStyle name="Comma 7 3 3" xfId="187" xr:uid="{00000000-0005-0000-0000-0000AA080000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3" xfId="4061" xr:uid="{FB688A47-593E-463E-BC15-2A9A73D9B311}"/>
    <cellStyle name="Comma 7 3 3 2 3" xfId="1814" xr:uid="{00000000-0005-0000-0000-0000AE080000}"/>
    <cellStyle name="Comma 7 3 3 2 3 2" xfId="4603" xr:uid="{B041446A-AA97-41F5-8BAC-4B611F2F8C73}"/>
    <cellStyle name="Comma 7 3 3 2 4" xfId="3523" xr:uid="{9400A434-D66B-46E8-9B1B-6B54653B490F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3" xfId="3794" xr:uid="{5DC7E142-FC8F-4CF8-9643-BA0EEAA8B305}"/>
    <cellStyle name="Comma 7 3 3 4" xfId="1547" xr:uid="{00000000-0005-0000-0000-0000B1080000}"/>
    <cellStyle name="Comma 7 3 3 4 2" xfId="4336" xr:uid="{8ACE85D8-8330-4FFB-816B-1FE6B8599C2C}"/>
    <cellStyle name="Comma 7 3 3 5" xfId="2628" xr:uid="{00000000-0005-0000-0000-0000B2080000}"/>
    <cellStyle name="Comma 7 3 3 5 2" xfId="5417" xr:uid="{52392456-564A-496C-B6E0-D6917E42EA42}"/>
    <cellStyle name="Comma 7 3 3 6" xfId="467" xr:uid="{00000000-0005-0000-0000-0000B3080000}"/>
    <cellStyle name="Comma 7 3 3 6 2" xfId="3256" xr:uid="{B064A297-5EF1-4D2B-B743-0F561D5953A2}"/>
    <cellStyle name="Comma 7 3 3 7" xfId="2980" xr:uid="{15935EB6-69E4-49A3-A71D-3F781E8A037E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3" xfId="3937" xr:uid="{77BB7B4A-DECB-4611-8FB6-E7541772C72C}"/>
    <cellStyle name="Comma 7 3 4 3" xfId="1690" xr:uid="{00000000-0005-0000-0000-0000B7080000}"/>
    <cellStyle name="Comma 7 3 4 3 2" xfId="4479" xr:uid="{09E68920-6762-45A4-BE2E-492FEC5FF5CA}"/>
    <cellStyle name="Comma 7 3 4 4" xfId="3399" xr:uid="{D05CDA60-F429-485E-A651-9EC8A6DC0329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3" xfId="3670" xr:uid="{A2C41607-CB07-465A-8846-1D9D916305BE}"/>
    <cellStyle name="Comma 7 3 6" xfId="1423" xr:uid="{00000000-0005-0000-0000-0000BA080000}"/>
    <cellStyle name="Comma 7 3 6 2" xfId="4212" xr:uid="{2686C119-506D-4120-811C-567761E889CE}"/>
    <cellStyle name="Comma 7 3 7" xfId="2504" xr:uid="{00000000-0005-0000-0000-0000BB080000}"/>
    <cellStyle name="Comma 7 3 7 2" xfId="5293" xr:uid="{F148A512-399E-4D8D-9927-B9EDD2DAD168}"/>
    <cellStyle name="Comma 7 3 8" xfId="343" xr:uid="{00000000-0005-0000-0000-0000BC080000}"/>
    <cellStyle name="Comma 7 3 8 2" xfId="3132" xr:uid="{D910CDFB-23BB-416C-8A70-97E12E2042EE}"/>
    <cellStyle name="Comma 7 3 9" xfId="2856" xr:uid="{1AA7EF2E-F207-43D6-BE68-A3DF6A594601}"/>
    <cellStyle name="Comma 7 4" xfId="93" xr:uid="{00000000-0005-0000-0000-0000BD080000}"/>
    <cellStyle name="Comma 7 4 2" xfId="219" xr:uid="{00000000-0005-0000-0000-0000BE080000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3" xfId="4093" xr:uid="{BA12F04B-57A4-4024-B2E6-684C9F43BB9E}"/>
    <cellStyle name="Comma 7 4 2 2 3" xfId="1846" xr:uid="{00000000-0005-0000-0000-0000C2080000}"/>
    <cellStyle name="Comma 7 4 2 2 3 2" xfId="4635" xr:uid="{69042920-5F27-453F-9A2A-3F1B72183D0F}"/>
    <cellStyle name="Comma 7 4 2 2 4" xfId="3555" xr:uid="{4DEF7802-D521-41EC-A348-850AE1A44975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3" xfId="3826" xr:uid="{1D50B4E9-AE22-49B2-8ADE-5C67831BC9AD}"/>
    <cellStyle name="Comma 7 4 2 4" xfId="1579" xr:uid="{00000000-0005-0000-0000-0000C5080000}"/>
    <cellStyle name="Comma 7 4 2 4 2" xfId="4368" xr:uid="{8C42BCA3-6E15-4C25-B4E4-8548152E2D73}"/>
    <cellStyle name="Comma 7 4 2 5" xfId="2660" xr:uid="{00000000-0005-0000-0000-0000C6080000}"/>
    <cellStyle name="Comma 7 4 2 5 2" xfId="5449" xr:uid="{76C8C72D-E82C-4E41-A600-E2EDE76B05DF}"/>
    <cellStyle name="Comma 7 4 2 6" xfId="499" xr:uid="{00000000-0005-0000-0000-0000C7080000}"/>
    <cellStyle name="Comma 7 4 2 6 2" xfId="3288" xr:uid="{069F0C89-3E82-4498-AB6D-089F48C2F5A8}"/>
    <cellStyle name="Comma 7 4 2 7" xfId="3012" xr:uid="{375DEBA1-884E-4CAC-8CA5-FEE936687F68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3" xfId="3967" xr:uid="{A6A50A52-53C6-49EA-9B2D-AACAC222AA8F}"/>
    <cellStyle name="Comma 7 4 3 3" xfId="1720" xr:uid="{00000000-0005-0000-0000-0000CB080000}"/>
    <cellStyle name="Comma 7 4 3 3 2" xfId="4509" xr:uid="{C1C97FBC-32C9-4D2D-9A26-705875DFEDCF}"/>
    <cellStyle name="Comma 7 4 3 4" xfId="3429" xr:uid="{E7EC8127-423A-4BCD-8F3A-6A9C48C370AF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3" xfId="3700" xr:uid="{079CEA19-7F82-4CF2-8DD1-E8BBF77610F0}"/>
    <cellStyle name="Comma 7 4 5" xfId="1453" xr:uid="{00000000-0005-0000-0000-0000CE080000}"/>
    <cellStyle name="Comma 7 4 5 2" xfId="4242" xr:uid="{750161F2-8E75-4813-A7BA-09203766DE88}"/>
    <cellStyle name="Comma 7 4 6" xfId="2534" xr:uid="{00000000-0005-0000-0000-0000CF080000}"/>
    <cellStyle name="Comma 7 4 6 2" xfId="5323" xr:uid="{2557CB96-76AD-4BC3-A4C5-2E1BC4C39763}"/>
    <cellStyle name="Comma 7 4 7" xfId="373" xr:uid="{00000000-0005-0000-0000-0000D0080000}"/>
    <cellStyle name="Comma 7 4 7 2" xfId="3162" xr:uid="{CB4BB7E3-A37B-4CC0-930F-A6FE199D011A}"/>
    <cellStyle name="Comma 7 4 8" xfId="2886" xr:uid="{2FAB668B-CA2E-4E47-96F8-FC8C2F7EDA76}"/>
    <cellStyle name="Comma 7 5" xfId="155" xr:uid="{00000000-0005-0000-0000-0000D1080000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3" xfId="4029" xr:uid="{53A0627F-0148-488A-9DD6-EDFAE6F1A08E}"/>
    <cellStyle name="Comma 7 5 2 3" xfId="1782" xr:uid="{00000000-0005-0000-0000-0000D5080000}"/>
    <cellStyle name="Comma 7 5 2 3 2" xfId="4571" xr:uid="{8C2A15E1-53B5-4763-8854-EAE7A8448030}"/>
    <cellStyle name="Comma 7 5 2 4" xfId="3491" xr:uid="{61D079C4-FDB1-4737-AE00-713A44B5611C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3" xfId="3762" xr:uid="{EE9ECC21-1974-47EF-9695-75603D8F43D9}"/>
    <cellStyle name="Comma 7 5 4" xfId="1515" xr:uid="{00000000-0005-0000-0000-0000D8080000}"/>
    <cellStyle name="Comma 7 5 4 2" xfId="4304" xr:uid="{B0834169-4778-434E-8557-78FE5EA7FD23}"/>
    <cellStyle name="Comma 7 5 5" xfId="2596" xr:uid="{00000000-0005-0000-0000-0000D9080000}"/>
    <cellStyle name="Comma 7 5 5 2" xfId="5385" xr:uid="{DCE285C1-6614-487D-A3A3-57AB8939C689}"/>
    <cellStyle name="Comma 7 5 6" xfId="435" xr:uid="{00000000-0005-0000-0000-0000DA080000}"/>
    <cellStyle name="Comma 7 5 6 2" xfId="3224" xr:uid="{A45E5248-D0F8-4864-9615-323B792A3128}"/>
    <cellStyle name="Comma 7 5 7" xfId="2948" xr:uid="{0119E0A6-0F29-488C-812D-6D3A311C8041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3" xfId="3910" xr:uid="{7231B251-805A-4588-B39A-F73C4540D6F4}"/>
    <cellStyle name="Comma 7 6 3" xfId="1663" xr:uid="{00000000-0005-0000-0000-0000DE080000}"/>
    <cellStyle name="Comma 7 6 3 2" xfId="4452" xr:uid="{ECEA9DD9-A037-41EA-AD64-21B50D4C135B}"/>
    <cellStyle name="Comma 7 6 4" xfId="3372" xr:uid="{B8A2B993-8A81-4945-9851-8FB96A3C726F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3" xfId="3643" xr:uid="{367370B5-AB08-4E05-8149-EE4B1F6993B4}"/>
    <cellStyle name="Comma 7 8" xfId="1396" xr:uid="{00000000-0005-0000-0000-0000E1080000}"/>
    <cellStyle name="Comma 7 8 2" xfId="4185" xr:uid="{DE74014B-6B5F-4972-968C-F31B6975EAB2}"/>
    <cellStyle name="Comma 7 9" xfId="2477" xr:uid="{00000000-0005-0000-0000-0000E2080000}"/>
    <cellStyle name="Comma 7 9 2" xfId="5266" xr:uid="{3D5DFF5F-9DFB-4E94-83E9-0B6525D5AA40}"/>
    <cellStyle name="Comma 70" xfId="2773" xr:uid="{00000000-0005-0000-0000-0000E3080000}"/>
    <cellStyle name="Comma 70 2" xfId="5562" xr:uid="{C67EAEB8-0595-4813-9C9B-9C6C2FB21DE6}"/>
    <cellStyle name="Comma 71" xfId="2774" xr:uid="{00000000-0005-0000-0000-0000E4080000}"/>
    <cellStyle name="Comma 71 2" xfId="5563" xr:uid="{68D96982-881D-411B-BD41-DFA21B858E25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3" xfId="5564" xr:uid="{262105B1-17EA-4964-ACD6-D7564F632761}"/>
    <cellStyle name="Comma 72 3" xfId="5565" xr:uid="{097DA1EC-8517-439A-84FF-2ED0E2DEF1A8}"/>
    <cellStyle name="Comma 73" xfId="2777" xr:uid="{00000000-0005-0000-0000-0000E8080000}"/>
    <cellStyle name="Comma 73 2" xfId="5566" xr:uid="{01C26B19-9410-48A4-B0CA-58318A6E9DE0}"/>
    <cellStyle name="Comma 74" xfId="2778" xr:uid="{00000000-0005-0000-0000-0000E9080000}"/>
    <cellStyle name="Comma 74 2" xfId="5567" xr:uid="{0BF34467-C55C-413F-86AD-13ECAA732CF3}"/>
    <cellStyle name="Comma 75" xfId="2779" xr:uid="{00000000-0005-0000-0000-0000EA080000}"/>
    <cellStyle name="Comma 75 2" xfId="5568" xr:uid="{4E313934-9CC4-46B1-BCCC-2CB93382E2E0}"/>
    <cellStyle name="Comma 76" xfId="2783" xr:uid="{00000000-0005-0000-0000-0000EB080000}"/>
    <cellStyle name="Comma 76 2" xfId="5572" xr:uid="{C867A961-5565-4DA5-A994-B4584FF0D3B3}"/>
    <cellStyle name="Comma 77" xfId="2786" xr:uid="{00000000-0005-0000-0000-0000EC080000}"/>
    <cellStyle name="Comma 77 2" xfId="5575" xr:uid="{C44E9FE0-A8E3-41D6-A551-8D715B379BC1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3" xfId="5571" xr:uid="{411F3F28-946A-443D-B237-FD0034F4DF31}"/>
    <cellStyle name="Comma 79" xfId="2784" xr:uid="{00000000-0005-0000-0000-0000EF080000}"/>
    <cellStyle name="Comma 79 2" xfId="5573" xr:uid="{965FB769-576A-43FE-BF13-0C641865B742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1" xfId="317" xr:uid="{00000000-0005-0000-0000-0000F2080000}"/>
    <cellStyle name="Comma 8 11 2" xfId="3106" xr:uid="{0EC16070-AD19-4E91-AD19-5ABA2D555354}"/>
    <cellStyle name="Comma 8 12" xfId="2830" xr:uid="{DD478B9C-134D-4462-A79A-0329BBA0FF33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1" xfId="2834" xr:uid="{2CBBCA53-D9EA-4D8F-93D4-CEE6D2C8F788}"/>
    <cellStyle name="Comma 8 2 2" xfId="55" xr:uid="{00000000-0005-0000-0000-0000F5080000}"/>
    <cellStyle name="Comma 8 2 2 10" xfId="2848" xr:uid="{7F041285-3F59-4B4F-8A62-612768F8FD13}"/>
    <cellStyle name="Comma 8 2 2 2" xfId="84" xr:uid="{00000000-0005-0000-0000-0000F6080000}"/>
    <cellStyle name="Comma 8 2 2 2 2" xfId="146" xr:uid="{00000000-0005-0000-0000-0000F7080000}"/>
    <cellStyle name="Comma 8 2 2 2 2 2" xfId="272" xr:uid="{00000000-0005-0000-0000-0000F8080000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3" xfId="4146" xr:uid="{516D5FD7-DFA3-4805-8594-DFD4CD027BD9}"/>
    <cellStyle name="Comma 8 2 2 2 2 2 2 3" xfId="1899" xr:uid="{00000000-0005-0000-0000-0000FC080000}"/>
    <cellStyle name="Comma 8 2 2 2 2 2 2 3 2" xfId="4688" xr:uid="{DAA5067C-CE91-432B-89A9-88C4DA5D16D6}"/>
    <cellStyle name="Comma 8 2 2 2 2 2 2 4" xfId="3608" xr:uid="{B37334C2-19AB-4F35-BF84-4FC640B678A1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3" xfId="3879" xr:uid="{1928B906-B048-482E-A514-BA656EC01181}"/>
    <cellStyle name="Comma 8 2 2 2 2 2 4" xfId="1632" xr:uid="{00000000-0005-0000-0000-0000FF080000}"/>
    <cellStyle name="Comma 8 2 2 2 2 2 4 2" xfId="4421" xr:uid="{14DB4D59-C64A-4BC1-84CE-626C9B6A804B}"/>
    <cellStyle name="Comma 8 2 2 2 2 2 5" xfId="2713" xr:uid="{00000000-0005-0000-0000-000000090000}"/>
    <cellStyle name="Comma 8 2 2 2 2 2 5 2" xfId="5502" xr:uid="{E62257E9-4DEB-4A2F-A344-664E5736398E}"/>
    <cellStyle name="Comma 8 2 2 2 2 2 6" xfId="552" xr:uid="{00000000-0005-0000-0000-000001090000}"/>
    <cellStyle name="Comma 8 2 2 2 2 2 6 2" xfId="3341" xr:uid="{DFBA1EBF-60C0-4CA4-8ECA-9E27E8816B93}"/>
    <cellStyle name="Comma 8 2 2 2 2 2 7" xfId="3065" xr:uid="{395707B6-0236-4D15-9648-8A8217A61A4C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3" xfId="4020" xr:uid="{600FD4A5-C42C-46B7-8CE9-B5058F68855E}"/>
    <cellStyle name="Comma 8 2 2 2 2 3 3" xfId="1773" xr:uid="{00000000-0005-0000-0000-000005090000}"/>
    <cellStyle name="Comma 8 2 2 2 2 3 3 2" xfId="4562" xr:uid="{4CEEF06C-091F-4D2F-BE14-0E94A9E53A5E}"/>
    <cellStyle name="Comma 8 2 2 2 2 3 4" xfId="3482" xr:uid="{B017ECE9-1F8F-4FD6-AAF1-2B5A748DB623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3" xfId="3753" xr:uid="{8B1C9E9E-2DFB-4A0E-AFA4-B3E2F0DBB03D}"/>
    <cellStyle name="Comma 8 2 2 2 2 5" xfId="1506" xr:uid="{00000000-0005-0000-0000-000008090000}"/>
    <cellStyle name="Comma 8 2 2 2 2 5 2" xfId="4295" xr:uid="{C902C1BE-F06B-4357-9A29-D14588888D14}"/>
    <cellStyle name="Comma 8 2 2 2 2 6" xfId="2587" xr:uid="{00000000-0005-0000-0000-000009090000}"/>
    <cellStyle name="Comma 8 2 2 2 2 6 2" xfId="5376" xr:uid="{52DCC240-61A6-4FF0-8BE3-B9256F78CEFE}"/>
    <cellStyle name="Comma 8 2 2 2 2 7" xfId="426" xr:uid="{00000000-0005-0000-0000-00000A090000}"/>
    <cellStyle name="Comma 8 2 2 2 2 7 2" xfId="3215" xr:uid="{3C65A491-AD26-449D-AD18-BD3CF6AE05D6}"/>
    <cellStyle name="Comma 8 2 2 2 2 8" xfId="2939" xr:uid="{7E3EFBD8-9EBD-4190-BA12-903F75871695}"/>
    <cellStyle name="Comma 8 2 2 2 3" xfId="208" xr:uid="{00000000-0005-0000-0000-00000B090000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3" xfId="4082" xr:uid="{D8A46B09-EB57-4ADA-BF84-E1ED370DA9CD}"/>
    <cellStyle name="Comma 8 2 2 2 3 2 3" xfId="1835" xr:uid="{00000000-0005-0000-0000-00000F090000}"/>
    <cellStyle name="Comma 8 2 2 2 3 2 3 2" xfId="4624" xr:uid="{0DC7560E-655A-4D7C-9E07-C4E96FA4B9D0}"/>
    <cellStyle name="Comma 8 2 2 2 3 2 4" xfId="3544" xr:uid="{7CA9E748-7A3D-45DB-8880-4E53ECA85355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3" xfId="3815" xr:uid="{AC759969-4648-416C-8733-8E85B9769376}"/>
    <cellStyle name="Comma 8 2 2 2 3 4" xfId="1568" xr:uid="{00000000-0005-0000-0000-000012090000}"/>
    <cellStyle name="Comma 8 2 2 2 3 4 2" xfId="4357" xr:uid="{9D4F5D07-8CCD-45A9-A01A-818B5E62176D}"/>
    <cellStyle name="Comma 8 2 2 2 3 5" xfId="2649" xr:uid="{00000000-0005-0000-0000-000013090000}"/>
    <cellStyle name="Comma 8 2 2 2 3 5 2" xfId="5438" xr:uid="{BBC87434-D905-458F-B6FE-2CEBBE2FDF59}"/>
    <cellStyle name="Comma 8 2 2 2 3 6" xfId="488" xr:uid="{00000000-0005-0000-0000-000014090000}"/>
    <cellStyle name="Comma 8 2 2 2 3 6 2" xfId="3277" xr:uid="{AB7C0FA0-8474-4C83-870D-D118CFCA162C}"/>
    <cellStyle name="Comma 8 2 2 2 3 7" xfId="3001" xr:uid="{0DABB489-9583-45DD-8213-F614077AF9E4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3" xfId="3958" xr:uid="{A06332FD-4473-445D-ACA1-2164688A7FF2}"/>
    <cellStyle name="Comma 8 2 2 2 4 3" xfId="1711" xr:uid="{00000000-0005-0000-0000-000018090000}"/>
    <cellStyle name="Comma 8 2 2 2 4 3 2" xfId="4500" xr:uid="{74EAFE51-AE38-49F5-BDE1-8E3ADCA7A586}"/>
    <cellStyle name="Comma 8 2 2 2 4 4" xfId="3420" xr:uid="{AA1B7813-6311-4B68-9113-E6E2FDA7A154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3" xfId="3691" xr:uid="{E2A0E411-BABC-4B9B-851A-BC01976B213F}"/>
    <cellStyle name="Comma 8 2 2 2 6" xfId="1444" xr:uid="{00000000-0005-0000-0000-00001B090000}"/>
    <cellStyle name="Comma 8 2 2 2 6 2" xfId="4233" xr:uid="{A61B010B-1158-40C6-818D-EC031FDC4C64}"/>
    <cellStyle name="Comma 8 2 2 2 7" xfId="2525" xr:uid="{00000000-0005-0000-0000-00001C090000}"/>
    <cellStyle name="Comma 8 2 2 2 7 2" xfId="5314" xr:uid="{7848C317-0E18-491D-A15C-F2699DD60F72}"/>
    <cellStyle name="Comma 8 2 2 2 8" xfId="364" xr:uid="{00000000-0005-0000-0000-00001D090000}"/>
    <cellStyle name="Comma 8 2 2 2 8 2" xfId="3153" xr:uid="{7CB9C41C-98AD-4ECE-83E9-001824EFA08B}"/>
    <cellStyle name="Comma 8 2 2 2 9" xfId="2877" xr:uid="{1DC7179A-A2DE-4E75-9547-C829C0EC73F4}"/>
    <cellStyle name="Comma 8 2 2 3" xfId="114" xr:uid="{00000000-0005-0000-0000-00001E090000}"/>
    <cellStyle name="Comma 8 2 2 3 2" xfId="240" xr:uid="{00000000-0005-0000-0000-00001F090000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3" xfId="4114" xr:uid="{B8D72D7E-F135-4D4C-BE3E-DF2366731165}"/>
    <cellStyle name="Comma 8 2 2 3 2 2 3" xfId="1867" xr:uid="{00000000-0005-0000-0000-000023090000}"/>
    <cellStyle name="Comma 8 2 2 3 2 2 3 2" xfId="4656" xr:uid="{09515960-1D7F-428C-8634-09648BA96B60}"/>
    <cellStyle name="Comma 8 2 2 3 2 2 4" xfId="3576" xr:uid="{5C3319B0-614C-498A-B5B5-0033FA992CD9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3" xfId="3847" xr:uid="{89AB68E1-F4EC-4A5D-AFB4-B9FC35748C41}"/>
    <cellStyle name="Comma 8 2 2 3 2 4" xfId="1600" xr:uid="{00000000-0005-0000-0000-000026090000}"/>
    <cellStyle name="Comma 8 2 2 3 2 4 2" xfId="4389" xr:uid="{5D5A769B-784C-47EA-92F9-802BE9AFA175}"/>
    <cellStyle name="Comma 8 2 2 3 2 5" xfId="2681" xr:uid="{00000000-0005-0000-0000-000027090000}"/>
    <cellStyle name="Comma 8 2 2 3 2 5 2" xfId="5470" xr:uid="{667DC9C1-1BBE-492B-942A-949B0BD1D426}"/>
    <cellStyle name="Comma 8 2 2 3 2 6" xfId="520" xr:uid="{00000000-0005-0000-0000-000028090000}"/>
    <cellStyle name="Comma 8 2 2 3 2 6 2" xfId="3309" xr:uid="{1ADFCB76-4EA2-4F2D-9904-11BB14324F20}"/>
    <cellStyle name="Comma 8 2 2 3 2 7" xfId="3033" xr:uid="{64A9A6C1-EF44-4F83-84DA-A44625513D2D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3" xfId="3988" xr:uid="{9295666F-56D3-49B4-B962-BDDF4A209788}"/>
    <cellStyle name="Comma 8 2 2 3 3 3" xfId="1741" xr:uid="{00000000-0005-0000-0000-00002C090000}"/>
    <cellStyle name="Comma 8 2 2 3 3 3 2" xfId="4530" xr:uid="{7C0CC53A-A663-490B-83C6-3948FE00B064}"/>
    <cellStyle name="Comma 8 2 2 3 3 4" xfId="3450" xr:uid="{ED5FD6E2-C6F1-4364-91E8-9657BAF348BC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3" xfId="3721" xr:uid="{C77716E2-C6AD-44D0-9B52-F491B1253AEE}"/>
    <cellStyle name="Comma 8 2 2 3 5" xfId="1474" xr:uid="{00000000-0005-0000-0000-00002F090000}"/>
    <cellStyle name="Comma 8 2 2 3 5 2" xfId="4263" xr:uid="{FE997563-89E4-4126-8BE2-E4FEB56D6F2B}"/>
    <cellStyle name="Comma 8 2 2 3 6" xfId="2555" xr:uid="{00000000-0005-0000-0000-000030090000}"/>
    <cellStyle name="Comma 8 2 2 3 6 2" xfId="5344" xr:uid="{2B4784C6-213E-4725-81E9-5E66EB77E777}"/>
    <cellStyle name="Comma 8 2 2 3 7" xfId="394" xr:uid="{00000000-0005-0000-0000-000031090000}"/>
    <cellStyle name="Comma 8 2 2 3 7 2" xfId="3183" xr:uid="{F3F81923-7900-45DD-B4D2-8B1B88F0EB9A}"/>
    <cellStyle name="Comma 8 2 2 3 8" xfId="2907" xr:uid="{F312DBA2-0727-4764-9C44-9D8C652D8B8D}"/>
    <cellStyle name="Comma 8 2 2 4" xfId="176" xr:uid="{00000000-0005-0000-0000-000032090000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3" xfId="4050" xr:uid="{37BA82B0-F106-4E51-9B57-09465CDCBD60}"/>
    <cellStyle name="Comma 8 2 2 4 2 3" xfId="1803" xr:uid="{00000000-0005-0000-0000-000036090000}"/>
    <cellStyle name="Comma 8 2 2 4 2 3 2" xfId="4592" xr:uid="{13A74910-C540-47F2-9749-D1BD6D606F96}"/>
    <cellStyle name="Comma 8 2 2 4 2 4" xfId="3512" xr:uid="{80126950-A103-4893-B586-7AA2D894FE6E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3" xfId="3783" xr:uid="{5B56890B-6E9A-4E4A-ADFD-D1E611510A80}"/>
    <cellStyle name="Comma 8 2 2 4 4" xfId="1536" xr:uid="{00000000-0005-0000-0000-000039090000}"/>
    <cellStyle name="Comma 8 2 2 4 4 2" xfId="4325" xr:uid="{403C874E-F62D-4292-B9C7-1E5D1D036D8C}"/>
    <cellStyle name="Comma 8 2 2 4 5" xfId="2617" xr:uid="{00000000-0005-0000-0000-00003A090000}"/>
    <cellStyle name="Comma 8 2 2 4 5 2" xfId="5406" xr:uid="{A6304800-0F54-4F70-8C1A-1F65D72A08F5}"/>
    <cellStyle name="Comma 8 2 2 4 6" xfId="456" xr:uid="{00000000-0005-0000-0000-00003B090000}"/>
    <cellStyle name="Comma 8 2 2 4 6 2" xfId="3245" xr:uid="{E5B35A38-45C1-4153-A1C8-0F1ADEA08ABA}"/>
    <cellStyle name="Comma 8 2 2 4 7" xfId="2969" xr:uid="{C3D8F4EA-828C-410E-9BFA-E58EAD278838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3" xfId="3929" xr:uid="{4AAA1FD5-5C3F-48ED-BA89-CDF6BE04AEFF}"/>
    <cellStyle name="Comma 8 2 2 5 3" xfId="1682" xr:uid="{00000000-0005-0000-0000-00003F090000}"/>
    <cellStyle name="Comma 8 2 2 5 3 2" xfId="4471" xr:uid="{0ECA74CE-43EE-41F9-801F-A3CE2000406D}"/>
    <cellStyle name="Comma 8 2 2 5 4" xfId="3391" xr:uid="{9200A8FF-D05D-4F28-ABC5-3A9AC543C9D8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3" xfId="3662" xr:uid="{9DDB902B-69FA-4024-BB05-C40C1BFF9649}"/>
    <cellStyle name="Comma 8 2 2 7" xfId="1415" xr:uid="{00000000-0005-0000-0000-000042090000}"/>
    <cellStyle name="Comma 8 2 2 7 2" xfId="4204" xr:uid="{38FD7126-8838-4D51-925E-2E3DC6E9D630}"/>
    <cellStyle name="Comma 8 2 2 8" xfId="2496" xr:uid="{00000000-0005-0000-0000-000043090000}"/>
    <cellStyle name="Comma 8 2 2 8 2" xfId="5285" xr:uid="{27AE62E8-127C-45CC-AB2D-53EDFAAB053C}"/>
    <cellStyle name="Comma 8 2 2 9" xfId="335" xr:uid="{00000000-0005-0000-0000-000044090000}"/>
    <cellStyle name="Comma 8 2 2 9 2" xfId="3124" xr:uid="{79B8DD5D-BE06-4E8C-A931-F35B72E82462}"/>
    <cellStyle name="Comma 8 2 3" xfId="69" xr:uid="{00000000-0005-0000-0000-000045090000}"/>
    <cellStyle name="Comma 8 2 3 2" xfId="131" xr:uid="{00000000-0005-0000-0000-000046090000}"/>
    <cellStyle name="Comma 8 2 3 2 2" xfId="257" xr:uid="{00000000-0005-0000-0000-000047090000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3" xfId="4131" xr:uid="{7292A3BA-69E4-4DE3-B33C-02C2942938BD}"/>
    <cellStyle name="Comma 8 2 3 2 2 2 3" xfId="1884" xr:uid="{00000000-0005-0000-0000-00004B090000}"/>
    <cellStyle name="Comma 8 2 3 2 2 2 3 2" xfId="4673" xr:uid="{3F2351DC-C773-447B-BD70-6AC1755F0AF0}"/>
    <cellStyle name="Comma 8 2 3 2 2 2 4" xfId="3593" xr:uid="{46D00534-AC5A-42F6-ACC3-F0FFF977AB75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3" xfId="3864" xr:uid="{EE4074BA-8EDB-4A42-BECD-16003B505223}"/>
    <cellStyle name="Comma 8 2 3 2 2 4" xfId="1617" xr:uid="{00000000-0005-0000-0000-00004E090000}"/>
    <cellStyle name="Comma 8 2 3 2 2 4 2" xfId="4406" xr:uid="{360183CE-C8BF-4CE1-9DC4-DA06206087F5}"/>
    <cellStyle name="Comma 8 2 3 2 2 5" xfId="2698" xr:uid="{00000000-0005-0000-0000-00004F090000}"/>
    <cellStyle name="Comma 8 2 3 2 2 5 2" xfId="5487" xr:uid="{1144D766-A4F8-4EEA-9C49-19955E2574CB}"/>
    <cellStyle name="Comma 8 2 3 2 2 6" xfId="537" xr:uid="{00000000-0005-0000-0000-000050090000}"/>
    <cellStyle name="Comma 8 2 3 2 2 6 2" xfId="3326" xr:uid="{90F9D238-DCC1-450F-B660-C543BBF69D25}"/>
    <cellStyle name="Comma 8 2 3 2 2 7" xfId="3050" xr:uid="{D968701A-8605-4F3A-B903-DACA65DF7D3C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3" xfId="4005" xr:uid="{7CE5CEA7-9963-4DE2-A297-188B84BE2B7E}"/>
    <cellStyle name="Comma 8 2 3 2 3 3" xfId="1758" xr:uid="{00000000-0005-0000-0000-000054090000}"/>
    <cellStyle name="Comma 8 2 3 2 3 3 2" xfId="4547" xr:uid="{62FC025A-CFD3-44A0-B961-6357454D386E}"/>
    <cellStyle name="Comma 8 2 3 2 3 4" xfId="3467" xr:uid="{E4C02816-B296-46DA-83FC-94E667042427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3" xfId="3738" xr:uid="{14BB420B-42BE-4FE0-A5CC-6FA799475BEF}"/>
    <cellStyle name="Comma 8 2 3 2 5" xfId="1491" xr:uid="{00000000-0005-0000-0000-000057090000}"/>
    <cellStyle name="Comma 8 2 3 2 5 2" xfId="4280" xr:uid="{4F3E9350-6532-4462-9261-1F1E3A84B849}"/>
    <cellStyle name="Comma 8 2 3 2 6" xfId="2572" xr:uid="{00000000-0005-0000-0000-000058090000}"/>
    <cellStyle name="Comma 8 2 3 2 6 2" xfId="5361" xr:uid="{4CF5D9F6-1571-4DD6-AF3D-1031FFE0539A}"/>
    <cellStyle name="Comma 8 2 3 2 7" xfId="411" xr:uid="{00000000-0005-0000-0000-000059090000}"/>
    <cellStyle name="Comma 8 2 3 2 7 2" xfId="3200" xr:uid="{759C3216-F369-4FF5-888D-8EA0D310B0D7}"/>
    <cellStyle name="Comma 8 2 3 2 8" xfId="2924" xr:uid="{6C05190D-C315-400F-993A-824E28201174}"/>
    <cellStyle name="Comma 8 2 3 3" xfId="193" xr:uid="{00000000-0005-0000-0000-00005A090000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3" xfId="4067" xr:uid="{EC4A0B3A-EFDF-4AC4-964E-4F6C304FA6EC}"/>
    <cellStyle name="Comma 8 2 3 3 2 3" xfId="1820" xr:uid="{00000000-0005-0000-0000-00005E090000}"/>
    <cellStyle name="Comma 8 2 3 3 2 3 2" xfId="4609" xr:uid="{979A0685-73E0-4626-87AD-BD0435106333}"/>
    <cellStyle name="Comma 8 2 3 3 2 4" xfId="3529" xr:uid="{4ED26681-344B-4D3C-B5BB-6D1C30279674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3" xfId="3800" xr:uid="{806C942E-1630-4DF9-82F3-5A9D5D635D52}"/>
    <cellStyle name="Comma 8 2 3 3 4" xfId="1553" xr:uid="{00000000-0005-0000-0000-000061090000}"/>
    <cellStyle name="Comma 8 2 3 3 4 2" xfId="4342" xr:uid="{763D522B-EA69-45F2-B61F-1735C326F5D6}"/>
    <cellStyle name="Comma 8 2 3 3 5" xfId="2634" xr:uid="{00000000-0005-0000-0000-000062090000}"/>
    <cellStyle name="Comma 8 2 3 3 5 2" xfId="5423" xr:uid="{E6B0B0E4-3D18-4A55-87A2-60630052D24D}"/>
    <cellStyle name="Comma 8 2 3 3 6" xfId="473" xr:uid="{00000000-0005-0000-0000-000063090000}"/>
    <cellStyle name="Comma 8 2 3 3 6 2" xfId="3262" xr:uid="{392011EC-B1CD-458A-B298-F3A2B9DEB9FA}"/>
    <cellStyle name="Comma 8 2 3 3 7" xfId="2986" xr:uid="{8E983A54-78DE-40EA-AFB7-478C43729E9A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3" xfId="3943" xr:uid="{3C5B4DAB-BC71-46AC-ABC6-35FD9D6CF0F7}"/>
    <cellStyle name="Comma 8 2 3 4 3" xfId="1696" xr:uid="{00000000-0005-0000-0000-000067090000}"/>
    <cellStyle name="Comma 8 2 3 4 3 2" xfId="4485" xr:uid="{B24FA7B8-1791-492A-BB50-49061E7CF2FE}"/>
    <cellStyle name="Comma 8 2 3 4 4" xfId="3405" xr:uid="{3716E195-E21A-4679-9D29-4ED518BDCA05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3" xfId="3676" xr:uid="{05816B29-8F66-4F42-B525-CAE055F6E0BF}"/>
    <cellStyle name="Comma 8 2 3 6" xfId="1429" xr:uid="{00000000-0005-0000-0000-00006A090000}"/>
    <cellStyle name="Comma 8 2 3 6 2" xfId="4218" xr:uid="{44F52B49-90CE-4FFA-AC30-816708BCB4B6}"/>
    <cellStyle name="Comma 8 2 3 7" xfId="2510" xr:uid="{00000000-0005-0000-0000-00006B090000}"/>
    <cellStyle name="Comma 8 2 3 7 2" xfId="5299" xr:uid="{76E4E56D-DAD6-4310-AAA1-1C09EBBF87FA}"/>
    <cellStyle name="Comma 8 2 3 8" xfId="349" xr:uid="{00000000-0005-0000-0000-00006C090000}"/>
    <cellStyle name="Comma 8 2 3 8 2" xfId="3138" xr:uid="{A0C7C9F0-7D4C-4EB9-9F2C-855D06A26277}"/>
    <cellStyle name="Comma 8 2 3 9" xfId="2862" xr:uid="{B0F06AB2-CE3F-4FE5-B0A6-CC3F5C818F30}"/>
    <cellStyle name="Comma 8 2 4" xfId="99" xr:uid="{00000000-0005-0000-0000-00006D090000}"/>
    <cellStyle name="Comma 8 2 4 2" xfId="225" xr:uid="{00000000-0005-0000-0000-00006E090000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3" xfId="4099" xr:uid="{99C35434-4DAE-441F-AD81-5D9700F2A703}"/>
    <cellStyle name="Comma 8 2 4 2 2 3" xfId="1852" xr:uid="{00000000-0005-0000-0000-000072090000}"/>
    <cellStyle name="Comma 8 2 4 2 2 3 2" xfId="4641" xr:uid="{41665126-481F-4655-9A04-3FD59B95D0E0}"/>
    <cellStyle name="Comma 8 2 4 2 2 4" xfId="3561" xr:uid="{2835A7C0-9312-4C36-A209-1D2A1DEF4162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3" xfId="3832" xr:uid="{36A328C9-48F6-456C-845E-40BC0C291B85}"/>
    <cellStyle name="Comma 8 2 4 2 4" xfId="1585" xr:uid="{00000000-0005-0000-0000-000075090000}"/>
    <cellStyle name="Comma 8 2 4 2 4 2" xfId="4374" xr:uid="{5A558C02-117F-47B9-89A3-23A8F7BE89EA}"/>
    <cellStyle name="Comma 8 2 4 2 5" xfId="2666" xr:uid="{00000000-0005-0000-0000-000076090000}"/>
    <cellStyle name="Comma 8 2 4 2 5 2" xfId="5455" xr:uid="{4767D584-6771-4295-B169-93233A088F22}"/>
    <cellStyle name="Comma 8 2 4 2 6" xfId="505" xr:uid="{00000000-0005-0000-0000-000077090000}"/>
    <cellStyle name="Comma 8 2 4 2 6 2" xfId="3294" xr:uid="{3E9D95EC-9403-4255-AA85-5625C4A47D58}"/>
    <cellStyle name="Comma 8 2 4 2 7" xfId="3018" xr:uid="{E61578CC-2320-41B2-8C9E-120AA1BB8682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3" xfId="3973" xr:uid="{90D03B49-F7E3-4056-BABE-83B9F23A405D}"/>
    <cellStyle name="Comma 8 2 4 3 3" xfId="1726" xr:uid="{00000000-0005-0000-0000-00007B090000}"/>
    <cellStyle name="Comma 8 2 4 3 3 2" xfId="4515" xr:uid="{94EE3CEA-4DFD-4A0B-8698-31E95099A2A1}"/>
    <cellStyle name="Comma 8 2 4 3 4" xfId="3435" xr:uid="{DD081813-473E-4C78-8B05-87E736E677BE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3" xfId="3706" xr:uid="{5FB61442-C9EB-41A2-A404-92DB739E275A}"/>
    <cellStyle name="Comma 8 2 4 5" xfId="1459" xr:uid="{00000000-0005-0000-0000-00007E090000}"/>
    <cellStyle name="Comma 8 2 4 5 2" xfId="4248" xr:uid="{91A524E7-D3BF-4F2E-AE52-466AF96B5C5B}"/>
    <cellStyle name="Comma 8 2 4 6" xfId="2540" xr:uid="{00000000-0005-0000-0000-00007F090000}"/>
    <cellStyle name="Comma 8 2 4 6 2" xfId="5329" xr:uid="{BDFBEB02-5B42-43EA-96D3-BACED00BF8CF}"/>
    <cellStyle name="Comma 8 2 4 7" xfId="379" xr:uid="{00000000-0005-0000-0000-000080090000}"/>
    <cellStyle name="Comma 8 2 4 7 2" xfId="3168" xr:uid="{ADCF5F35-8001-4E6F-B75E-20BCFF3F8D50}"/>
    <cellStyle name="Comma 8 2 4 8" xfId="2892" xr:uid="{8229CADC-D217-4399-ACF4-876DD8CA1B2E}"/>
    <cellStyle name="Comma 8 2 5" xfId="161" xr:uid="{00000000-0005-0000-0000-000081090000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3" xfId="4035" xr:uid="{E6347043-DA5C-44AC-9CEB-4986828551BE}"/>
    <cellStyle name="Comma 8 2 5 2 3" xfId="1788" xr:uid="{00000000-0005-0000-0000-000085090000}"/>
    <cellStyle name="Comma 8 2 5 2 3 2" xfId="4577" xr:uid="{807EBF28-E43E-48E2-A27A-7432C793D9F5}"/>
    <cellStyle name="Comma 8 2 5 2 4" xfId="3497" xr:uid="{39E4F8A8-14F5-4730-BE9C-E106C37A31E8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3" xfId="3768" xr:uid="{7CE955B5-7C89-4C07-B503-591B16BA21FF}"/>
    <cellStyle name="Comma 8 2 5 4" xfId="1521" xr:uid="{00000000-0005-0000-0000-000088090000}"/>
    <cellStyle name="Comma 8 2 5 4 2" xfId="4310" xr:uid="{0F6D3625-ED43-4982-B625-615FD1586CE3}"/>
    <cellStyle name="Comma 8 2 5 5" xfId="2602" xr:uid="{00000000-0005-0000-0000-000089090000}"/>
    <cellStyle name="Comma 8 2 5 5 2" xfId="5391" xr:uid="{B02D8D92-AA57-4F29-9D43-C306F593DD71}"/>
    <cellStyle name="Comma 8 2 5 6" xfId="441" xr:uid="{00000000-0005-0000-0000-00008A090000}"/>
    <cellStyle name="Comma 8 2 5 6 2" xfId="3230" xr:uid="{20F3C29A-7811-44FE-87AD-051EF82B8F63}"/>
    <cellStyle name="Comma 8 2 5 7" xfId="2954" xr:uid="{49084874-1F92-4AFE-B78D-941D3331976C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3" xfId="3915" xr:uid="{F09B0673-C9CA-44AF-8E5E-3BA41F64985D}"/>
    <cellStyle name="Comma 8 2 6 3" xfId="1668" xr:uid="{00000000-0005-0000-0000-00008E090000}"/>
    <cellStyle name="Comma 8 2 6 3 2" xfId="4457" xr:uid="{7219A3CF-BC7A-4B07-BDB7-4C3B2403C7F3}"/>
    <cellStyle name="Comma 8 2 6 4" xfId="3377" xr:uid="{01B3C8BE-8E6F-4D9B-847A-071F8DE4F9AB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3" xfId="3648" xr:uid="{DE8F38A7-B79F-48A7-9E48-3C750C5F0794}"/>
    <cellStyle name="Comma 8 2 8" xfId="1401" xr:uid="{00000000-0005-0000-0000-000091090000}"/>
    <cellStyle name="Comma 8 2 8 2" xfId="4190" xr:uid="{4AEC9601-3E57-4F66-864A-DD2651DB276C}"/>
    <cellStyle name="Comma 8 2 9" xfId="2482" xr:uid="{00000000-0005-0000-0000-000092090000}"/>
    <cellStyle name="Comma 8 2 9 2" xfId="5271" xr:uid="{1A585BA0-92AF-449A-9014-E4CD446865F3}"/>
    <cellStyle name="Comma 8 3" xfId="50" xr:uid="{00000000-0005-0000-0000-000093090000}"/>
    <cellStyle name="Comma 8 3 10" xfId="2843" xr:uid="{F40233CC-B650-45AE-AAC4-8C8C6DBAA449}"/>
    <cellStyle name="Comma 8 3 2" xfId="79" xr:uid="{00000000-0005-0000-0000-000094090000}"/>
    <cellStyle name="Comma 8 3 2 2" xfId="141" xr:uid="{00000000-0005-0000-0000-000095090000}"/>
    <cellStyle name="Comma 8 3 2 2 2" xfId="267" xr:uid="{00000000-0005-0000-0000-000096090000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3" xfId="4141" xr:uid="{8ED8E756-4A18-4E41-B7EF-CD97E7075C0B}"/>
    <cellStyle name="Comma 8 3 2 2 2 2 3" xfId="1894" xr:uid="{00000000-0005-0000-0000-00009A090000}"/>
    <cellStyle name="Comma 8 3 2 2 2 2 3 2" xfId="4683" xr:uid="{796CDB84-2067-4945-B645-D726329099A3}"/>
    <cellStyle name="Comma 8 3 2 2 2 2 4" xfId="3603" xr:uid="{158AA437-EEFD-45F6-A6D6-BBCEDD792114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3" xfId="3874" xr:uid="{5ECEB724-8008-492D-8B96-8D8C28EC653B}"/>
    <cellStyle name="Comma 8 3 2 2 2 4" xfId="1627" xr:uid="{00000000-0005-0000-0000-00009D090000}"/>
    <cellStyle name="Comma 8 3 2 2 2 4 2" xfId="4416" xr:uid="{9E326ECE-7FB5-4BEB-86F4-3FEED91ADEE4}"/>
    <cellStyle name="Comma 8 3 2 2 2 5" xfId="2708" xr:uid="{00000000-0005-0000-0000-00009E090000}"/>
    <cellStyle name="Comma 8 3 2 2 2 5 2" xfId="5497" xr:uid="{6EE34E87-A394-46E6-A4EE-961D4E384646}"/>
    <cellStyle name="Comma 8 3 2 2 2 6" xfId="547" xr:uid="{00000000-0005-0000-0000-00009F090000}"/>
    <cellStyle name="Comma 8 3 2 2 2 6 2" xfId="3336" xr:uid="{BC702521-7230-44FB-B8CF-89F4E3090CF5}"/>
    <cellStyle name="Comma 8 3 2 2 2 7" xfId="3060" xr:uid="{94279779-0AF6-42F3-986E-7D95833970C5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3" xfId="4015" xr:uid="{63FDEBE3-372D-4D3A-97E0-F46B4E177ECE}"/>
    <cellStyle name="Comma 8 3 2 2 3 3" xfId="1768" xr:uid="{00000000-0005-0000-0000-0000A3090000}"/>
    <cellStyle name="Comma 8 3 2 2 3 3 2" xfId="4557" xr:uid="{F4C4E193-FF98-41CA-8ED1-58003F9D28FB}"/>
    <cellStyle name="Comma 8 3 2 2 3 4" xfId="3477" xr:uid="{609D9C65-4C05-4D1D-B943-37C66DBE2EB3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3" xfId="3748" xr:uid="{2A8E23E5-63A0-43FA-BB75-4C1C352AAA65}"/>
    <cellStyle name="Comma 8 3 2 2 5" xfId="1501" xr:uid="{00000000-0005-0000-0000-0000A6090000}"/>
    <cellStyle name="Comma 8 3 2 2 5 2" xfId="4290" xr:uid="{87DFEB8C-2215-4959-9BB5-B88E2491939F}"/>
    <cellStyle name="Comma 8 3 2 2 6" xfId="2582" xr:uid="{00000000-0005-0000-0000-0000A7090000}"/>
    <cellStyle name="Comma 8 3 2 2 6 2" xfId="5371" xr:uid="{9F85C7C0-6B51-4549-9C59-1CC7B752AF2B}"/>
    <cellStyle name="Comma 8 3 2 2 7" xfId="421" xr:uid="{00000000-0005-0000-0000-0000A8090000}"/>
    <cellStyle name="Comma 8 3 2 2 7 2" xfId="3210" xr:uid="{741B38AF-D6A1-4B45-B68C-4FE06AABF863}"/>
    <cellStyle name="Comma 8 3 2 2 8" xfId="2934" xr:uid="{FBD4B710-B543-459A-B79F-7E5AEC62A714}"/>
    <cellStyle name="Comma 8 3 2 3" xfId="203" xr:uid="{00000000-0005-0000-0000-0000A9090000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3" xfId="4077" xr:uid="{FA5D8135-7B8B-46BB-8A9B-DBC112D3ED70}"/>
    <cellStyle name="Comma 8 3 2 3 2 3" xfId="1830" xr:uid="{00000000-0005-0000-0000-0000AD090000}"/>
    <cellStyle name="Comma 8 3 2 3 2 3 2" xfId="4619" xr:uid="{B79CAE3D-83E7-4919-8FAA-9901F37390B5}"/>
    <cellStyle name="Comma 8 3 2 3 2 4" xfId="3539" xr:uid="{4CF787CE-E3A3-438A-8195-3E3768D25A59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3" xfId="3810" xr:uid="{F8EEBA8D-02C7-43A6-A58A-F9A6DB48D378}"/>
    <cellStyle name="Comma 8 3 2 3 4" xfId="1563" xr:uid="{00000000-0005-0000-0000-0000B0090000}"/>
    <cellStyle name="Comma 8 3 2 3 4 2" xfId="4352" xr:uid="{AE7F8BF7-E41F-4D2F-8EFB-A212A4807CFE}"/>
    <cellStyle name="Comma 8 3 2 3 5" xfId="2644" xr:uid="{00000000-0005-0000-0000-0000B1090000}"/>
    <cellStyle name="Comma 8 3 2 3 5 2" xfId="5433" xr:uid="{FA529DBD-AE41-433A-9A77-505E7A371C21}"/>
    <cellStyle name="Comma 8 3 2 3 6" xfId="483" xr:uid="{00000000-0005-0000-0000-0000B2090000}"/>
    <cellStyle name="Comma 8 3 2 3 6 2" xfId="3272" xr:uid="{E05F6F23-7846-4D2C-BC92-1549C2D92F7A}"/>
    <cellStyle name="Comma 8 3 2 3 7" xfId="2996" xr:uid="{E2E7A29F-F196-44D1-BCC8-8FFC945DB719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3" xfId="3953" xr:uid="{6F8BED67-D937-4B90-96B5-865A50CBD169}"/>
    <cellStyle name="Comma 8 3 2 4 3" xfId="1706" xr:uid="{00000000-0005-0000-0000-0000B6090000}"/>
    <cellStyle name="Comma 8 3 2 4 3 2" xfId="4495" xr:uid="{1F1D5810-6D58-4E1B-AB64-B74B0E4E01E9}"/>
    <cellStyle name="Comma 8 3 2 4 4" xfId="3415" xr:uid="{6E4F36C3-138B-4AF1-BBE5-04E9E8F3E600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3" xfId="3686" xr:uid="{E867092C-B00C-477C-BE54-2388E58F96DE}"/>
    <cellStyle name="Comma 8 3 2 6" xfId="1439" xr:uid="{00000000-0005-0000-0000-0000B9090000}"/>
    <cellStyle name="Comma 8 3 2 6 2" xfId="4228" xr:uid="{89D08888-9306-4E74-BC6F-732410FCF60F}"/>
    <cellStyle name="Comma 8 3 2 7" xfId="2520" xr:uid="{00000000-0005-0000-0000-0000BA090000}"/>
    <cellStyle name="Comma 8 3 2 7 2" xfId="5309" xr:uid="{4CA6F28A-D7B8-420F-956B-7BA602C920EB}"/>
    <cellStyle name="Comma 8 3 2 8" xfId="359" xr:uid="{00000000-0005-0000-0000-0000BB090000}"/>
    <cellStyle name="Comma 8 3 2 8 2" xfId="3148" xr:uid="{9F48D68B-6BC8-47E6-88D4-4888F8AACC72}"/>
    <cellStyle name="Comma 8 3 2 9" xfId="2872" xr:uid="{B9D60037-FB1C-43C7-816C-C9F91E9E1F6C}"/>
    <cellStyle name="Comma 8 3 3" xfId="109" xr:uid="{00000000-0005-0000-0000-0000BC090000}"/>
    <cellStyle name="Comma 8 3 3 2" xfId="235" xr:uid="{00000000-0005-0000-0000-0000BD090000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3" xfId="4109" xr:uid="{8F7DF158-40B4-4AA6-86C6-3FABDC13CEC4}"/>
    <cellStyle name="Comma 8 3 3 2 2 3" xfId="1862" xr:uid="{00000000-0005-0000-0000-0000C1090000}"/>
    <cellStyle name="Comma 8 3 3 2 2 3 2" xfId="4651" xr:uid="{FCF127EE-596C-41AA-AB6C-902624880895}"/>
    <cellStyle name="Comma 8 3 3 2 2 4" xfId="3571" xr:uid="{12CDDF27-2510-4DEF-A40C-114086C7EDC0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3" xfId="3842" xr:uid="{FC36C824-383E-4724-89E4-87B4CCAD25C9}"/>
    <cellStyle name="Comma 8 3 3 2 4" xfId="1595" xr:uid="{00000000-0005-0000-0000-0000C4090000}"/>
    <cellStyle name="Comma 8 3 3 2 4 2" xfId="4384" xr:uid="{4E794141-C531-4E98-871B-3437499B2CF7}"/>
    <cellStyle name="Comma 8 3 3 2 5" xfId="2676" xr:uid="{00000000-0005-0000-0000-0000C5090000}"/>
    <cellStyle name="Comma 8 3 3 2 5 2" xfId="5465" xr:uid="{B91505F8-5DAE-4088-8E1E-ADD2A57C8069}"/>
    <cellStyle name="Comma 8 3 3 2 6" xfId="515" xr:uid="{00000000-0005-0000-0000-0000C6090000}"/>
    <cellStyle name="Comma 8 3 3 2 6 2" xfId="3304" xr:uid="{9631E95F-4F1A-4CE5-B984-31E6A8E6717D}"/>
    <cellStyle name="Comma 8 3 3 2 7" xfId="3028" xr:uid="{A3C39ACF-0776-4AFB-A9C4-96BD3DFDA3D1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3" xfId="3983" xr:uid="{C76E5227-618C-4751-9DB1-ED8010D1C1B6}"/>
    <cellStyle name="Comma 8 3 3 3 3" xfId="1736" xr:uid="{00000000-0005-0000-0000-0000CA090000}"/>
    <cellStyle name="Comma 8 3 3 3 3 2" xfId="4525" xr:uid="{BD17B736-BB8D-4549-A091-EC94A9811E73}"/>
    <cellStyle name="Comma 8 3 3 3 4" xfId="3445" xr:uid="{CC43B226-81E1-4C3B-A980-90B30E3688A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3" xfId="3716" xr:uid="{C6D2442A-7C2E-40CB-8F8F-B700C408493E}"/>
    <cellStyle name="Comma 8 3 3 5" xfId="1469" xr:uid="{00000000-0005-0000-0000-0000CD090000}"/>
    <cellStyle name="Comma 8 3 3 5 2" xfId="4258" xr:uid="{A037EF6D-78CA-4288-BD0E-A13C763BB71F}"/>
    <cellStyle name="Comma 8 3 3 6" xfId="2550" xr:uid="{00000000-0005-0000-0000-0000CE090000}"/>
    <cellStyle name="Comma 8 3 3 6 2" xfId="5339" xr:uid="{1256DCEF-CC73-4D21-B31C-24D18207EF2D}"/>
    <cellStyle name="Comma 8 3 3 7" xfId="389" xr:uid="{00000000-0005-0000-0000-0000CF090000}"/>
    <cellStyle name="Comma 8 3 3 7 2" xfId="3178" xr:uid="{4070EB30-6F8E-4FE3-BFEA-6793C2FC7B56}"/>
    <cellStyle name="Comma 8 3 3 8" xfId="2902" xr:uid="{7ED4963E-83A8-407C-A2E2-8F587A1048DD}"/>
    <cellStyle name="Comma 8 3 4" xfId="171" xr:uid="{00000000-0005-0000-0000-0000D0090000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3" xfId="4045" xr:uid="{B4430B31-FAB8-4BE0-9554-06EEC59EEA44}"/>
    <cellStyle name="Comma 8 3 4 2 3" xfId="1798" xr:uid="{00000000-0005-0000-0000-0000D4090000}"/>
    <cellStyle name="Comma 8 3 4 2 3 2" xfId="4587" xr:uid="{CE920D65-8B57-40D4-9F69-08884777CB34}"/>
    <cellStyle name="Comma 8 3 4 2 4" xfId="3507" xr:uid="{078C1BF7-86C7-4379-80D8-EF6492984258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3" xfId="3778" xr:uid="{D6A6D8DC-49E6-414D-9EEA-B026D710B190}"/>
    <cellStyle name="Comma 8 3 4 4" xfId="1531" xr:uid="{00000000-0005-0000-0000-0000D7090000}"/>
    <cellStyle name="Comma 8 3 4 4 2" xfId="4320" xr:uid="{281F5195-653E-4118-9928-B0898E277D2F}"/>
    <cellStyle name="Comma 8 3 4 5" xfId="2612" xr:uid="{00000000-0005-0000-0000-0000D8090000}"/>
    <cellStyle name="Comma 8 3 4 5 2" xfId="5401" xr:uid="{37552648-F989-4F80-A2B7-D44E0905A3B1}"/>
    <cellStyle name="Comma 8 3 4 6" xfId="451" xr:uid="{00000000-0005-0000-0000-0000D9090000}"/>
    <cellStyle name="Comma 8 3 4 6 2" xfId="3240" xr:uid="{7E964EB0-2508-4F3E-BF79-621DC8A38474}"/>
    <cellStyle name="Comma 8 3 4 7" xfId="2964" xr:uid="{E845E62A-A42B-4A11-B185-4BC8F78486CC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3" xfId="3924" xr:uid="{C338FFC8-0E29-4F60-8158-921EFE2F3409}"/>
    <cellStyle name="Comma 8 3 5 3" xfId="1677" xr:uid="{00000000-0005-0000-0000-0000DD090000}"/>
    <cellStyle name="Comma 8 3 5 3 2" xfId="4466" xr:uid="{D6D7FC0E-3C1F-41A2-9575-CF1ED4806D71}"/>
    <cellStyle name="Comma 8 3 5 4" xfId="3386" xr:uid="{FBB98461-21C3-4D9C-8DF4-118CBAE2867F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3" xfId="3657" xr:uid="{1A373A4D-8D83-443F-92F2-333FEE9187EA}"/>
    <cellStyle name="Comma 8 3 7" xfId="1410" xr:uid="{00000000-0005-0000-0000-0000E0090000}"/>
    <cellStyle name="Comma 8 3 7 2" xfId="4199" xr:uid="{C0AEC974-C6B7-4119-816E-20D065EB37D2}"/>
    <cellStyle name="Comma 8 3 8" xfId="2491" xr:uid="{00000000-0005-0000-0000-0000E1090000}"/>
    <cellStyle name="Comma 8 3 8 2" xfId="5280" xr:uid="{033B470F-CFC6-40FB-84A2-5A39F012E353}"/>
    <cellStyle name="Comma 8 3 9" xfId="330" xr:uid="{00000000-0005-0000-0000-0000E2090000}"/>
    <cellStyle name="Comma 8 3 9 2" xfId="3119" xr:uid="{129C1CDE-5E39-43B9-B3B3-F0684B70C52F}"/>
    <cellStyle name="Comma 8 4" xfId="64" xr:uid="{00000000-0005-0000-0000-0000E3090000}"/>
    <cellStyle name="Comma 8 4 2" xfId="126" xr:uid="{00000000-0005-0000-0000-0000E4090000}"/>
    <cellStyle name="Comma 8 4 2 2" xfId="252" xr:uid="{00000000-0005-0000-0000-0000E5090000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3" xfId="4126" xr:uid="{EB693CB6-CAA5-42DB-A471-A373825939C2}"/>
    <cellStyle name="Comma 8 4 2 2 2 3" xfId="1879" xr:uid="{00000000-0005-0000-0000-0000E9090000}"/>
    <cellStyle name="Comma 8 4 2 2 2 3 2" xfId="4668" xr:uid="{3077F3F0-BC99-4C75-9885-5207AC9C07AE}"/>
    <cellStyle name="Comma 8 4 2 2 2 4" xfId="3588" xr:uid="{187A150D-BF8B-450F-9EBB-5B9C533B4A5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3" xfId="3859" xr:uid="{44BFC610-6E98-471C-8800-DBEEFD3739C8}"/>
    <cellStyle name="Comma 8 4 2 2 4" xfId="1612" xr:uid="{00000000-0005-0000-0000-0000EC090000}"/>
    <cellStyle name="Comma 8 4 2 2 4 2" xfId="4401" xr:uid="{048B56A4-C178-4B1A-9096-092D79C97E32}"/>
    <cellStyle name="Comma 8 4 2 2 5" xfId="2693" xr:uid="{00000000-0005-0000-0000-0000ED090000}"/>
    <cellStyle name="Comma 8 4 2 2 5 2" xfId="5482" xr:uid="{E99DAB67-7B57-4927-9D68-71288974D46A}"/>
    <cellStyle name="Comma 8 4 2 2 6" xfId="532" xr:uid="{00000000-0005-0000-0000-0000EE090000}"/>
    <cellStyle name="Comma 8 4 2 2 6 2" xfId="3321" xr:uid="{3437DFFE-8115-466D-AB01-DDDCAD97EF54}"/>
    <cellStyle name="Comma 8 4 2 2 7" xfId="3045" xr:uid="{0133056F-928A-4513-98C6-7A865E0FE603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3" xfId="4000" xr:uid="{3F030C83-6624-42EE-B3C6-C48EBF3ADC1F}"/>
    <cellStyle name="Comma 8 4 2 3 3" xfId="1753" xr:uid="{00000000-0005-0000-0000-0000F2090000}"/>
    <cellStyle name="Comma 8 4 2 3 3 2" xfId="4542" xr:uid="{77649122-6132-46C6-AEC8-67C766571AA4}"/>
    <cellStyle name="Comma 8 4 2 3 4" xfId="3462" xr:uid="{CEAAB6E6-C3D1-4C44-B065-6FF2D36A7B63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3" xfId="3733" xr:uid="{A2F62D8E-2FAC-4597-A128-B7C48EDFB9D0}"/>
    <cellStyle name="Comma 8 4 2 5" xfId="1486" xr:uid="{00000000-0005-0000-0000-0000F5090000}"/>
    <cellStyle name="Comma 8 4 2 5 2" xfId="4275" xr:uid="{36672F68-B46E-42CE-89C1-97B0CB0A1558}"/>
    <cellStyle name="Comma 8 4 2 6" xfId="2567" xr:uid="{00000000-0005-0000-0000-0000F6090000}"/>
    <cellStyle name="Comma 8 4 2 6 2" xfId="5356" xr:uid="{93C99A84-B542-4393-BE1B-FDA427C6F584}"/>
    <cellStyle name="Comma 8 4 2 7" xfId="406" xr:uid="{00000000-0005-0000-0000-0000F7090000}"/>
    <cellStyle name="Comma 8 4 2 7 2" xfId="3195" xr:uid="{DD8E6520-4E3F-484B-A241-03ACBF833D38}"/>
    <cellStyle name="Comma 8 4 2 8" xfId="2919" xr:uid="{F1683725-24DE-49A3-8967-C842B971106C}"/>
    <cellStyle name="Comma 8 4 3" xfId="188" xr:uid="{00000000-0005-0000-0000-0000F8090000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3" xfId="4062" xr:uid="{9270C67D-D4EA-4792-9556-6DF32F749CB0}"/>
    <cellStyle name="Comma 8 4 3 2 3" xfId="1815" xr:uid="{00000000-0005-0000-0000-0000FC090000}"/>
    <cellStyle name="Comma 8 4 3 2 3 2" xfId="4604" xr:uid="{A2118BF2-2670-4D63-8FD5-4081154A6F32}"/>
    <cellStyle name="Comma 8 4 3 2 4" xfId="3524" xr:uid="{605BA981-CE06-4BB7-B11E-D3144D051372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3" xfId="3795" xr:uid="{C0D89D9E-2E66-496B-957A-ABD1FBF518F2}"/>
    <cellStyle name="Comma 8 4 3 4" xfId="1548" xr:uid="{00000000-0005-0000-0000-0000FF090000}"/>
    <cellStyle name="Comma 8 4 3 4 2" xfId="4337" xr:uid="{E8A59673-031D-49CB-B0AD-AF66A63EB2CD}"/>
    <cellStyle name="Comma 8 4 3 5" xfId="2629" xr:uid="{00000000-0005-0000-0000-0000000A0000}"/>
    <cellStyle name="Comma 8 4 3 5 2" xfId="5418" xr:uid="{DAA82957-D493-4882-A258-337E7EE4EBFD}"/>
    <cellStyle name="Comma 8 4 3 6" xfId="468" xr:uid="{00000000-0005-0000-0000-0000010A0000}"/>
    <cellStyle name="Comma 8 4 3 6 2" xfId="3257" xr:uid="{8132C0FA-7FF0-4567-9A40-CB00D75AE5E1}"/>
    <cellStyle name="Comma 8 4 3 7" xfId="2981" xr:uid="{F22F490E-887B-47B9-B6DB-0816FEAB8060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3" xfId="3938" xr:uid="{3A620133-42A0-4C9C-AC48-5BE79982AB10}"/>
    <cellStyle name="Comma 8 4 4 3" xfId="1691" xr:uid="{00000000-0005-0000-0000-0000050A0000}"/>
    <cellStyle name="Comma 8 4 4 3 2" xfId="4480" xr:uid="{3D71C2D7-2E95-467B-9AFE-431411A87515}"/>
    <cellStyle name="Comma 8 4 4 4" xfId="3400" xr:uid="{760EF8FA-6AD2-4B59-BE3B-7CEDC8075D58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3" xfId="3671" xr:uid="{DD9D20AD-BF40-4D9B-8BC0-3D6D859C2933}"/>
    <cellStyle name="Comma 8 4 6" xfId="1424" xr:uid="{00000000-0005-0000-0000-0000080A0000}"/>
    <cellStyle name="Comma 8 4 6 2" xfId="4213" xr:uid="{30DF74FA-54FA-46D1-84F1-8D9A7F98DA59}"/>
    <cellStyle name="Comma 8 4 7" xfId="2505" xr:uid="{00000000-0005-0000-0000-0000090A0000}"/>
    <cellStyle name="Comma 8 4 7 2" xfId="5294" xr:uid="{7B357EBE-B923-4873-BDF5-80E327BD25A2}"/>
    <cellStyle name="Comma 8 4 8" xfId="344" xr:uid="{00000000-0005-0000-0000-00000A0A0000}"/>
    <cellStyle name="Comma 8 4 8 2" xfId="3133" xr:uid="{27201302-0B4E-4F14-AAAA-C6492133374E}"/>
    <cellStyle name="Comma 8 4 9" xfId="2857" xr:uid="{5C80ACD4-6564-4FAE-8C08-6A8687414E16}"/>
    <cellStyle name="Comma 8 5" xfId="94" xr:uid="{00000000-0005-0000-0000-00000B0A0000}"/>
    <cellStyle name="Comma 8 5 2" xfId="220" xr:uid="{00000000-0005-0000-0000-00000C0A0000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3" xfId="4094" xr:uid="{2E648830-8659-4794-9DDB-1AA22D58C48B}"/>
    <cellStyle name="Comma 8 5 2 2 3" xfId="1847" xr:uid="{00000000-0005-0000-0000-0000100A0000}"/>
    <cellStyle name="Comma 8 5 2 2 3 2" xfId="4636" xr:uid="{3C623960-5C4C-4E41-A7A5-5DBB07180549}"/>
    <cellStyle name="Comma 8 5 2 2 4" xfId="3556" xr:uid="{EF2E4B3E-6E43-4660-98DC-F453D9E03737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3" xfId="3827" xr:uid="{A683B146-EFD6-4611-9D7A-9CF3B13A4972}"/>
    <cellStyle name="Comma 8 5 2 4" xfId="1580" xr:uid="{00000000-0005-0000-0000-0000130A0000}"/>
    <cellStyle name="Comma 8 5 2 4 2" xfId="4369" xr:uid="{747A539B-32EC-46DB-B70E-58EC4A2C1B95}"/>
    <cellStyle name="Comma 8 5 2 5" xfId="2661" xr:uid="{00000000-0005-0000-0000-0000140A0000}"/>
    <cellStyle name="Comma 8 5 2 5 2" xfId="5450" xr:uid="{D9E186E2-7CF1-47D6-81BD-0E6AA3D65688}"/>
    <cellStyle name="Comma 8 5 2 6" xfId="500" xr:uid="{00000000-0005-0000-0000-0000150A0000}"/>
    <cellStyle name="Comma 8 5 2 6 2" xfId="3289" xr:uid="{62A98B20-75B1-4E08-9620-2C233BEC3D7A}"/>
    <cellStyle name="Comma 8 5 2 7" xfId="3013" xr:uid="{DBF97015-63F6-4CF8-8E7C-3C62FDDD37B3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3" xfId="3968" xr:uid="{6D264670-A75C-4738-9189-92A9B0151C77}"/>
    <cellStyle name="Comma 8 5 3 3" xfId="1721" xr:uid="{00000000-0005-0000-0000-0000190A0000}"/>
    <cellStyle name="Comma 8 5 3 3 2" xfId="4510" xr:uid="{BC3AE989-7BA3-40D5-9CEC-F787A55E1885}"/>
    <cellStyle name="Comma 8 5 3 4" xfId="3430" xr:uid="{1E36D5B4-EAFD-47A7-A83B-149FFEF5CF4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3" xfId="3701" xr:uid="{E7FA4F3F-DDE7-4F04-9A5B-938BA1ADFF0E}"/>
    <cellStyle name="Comma 8 5 5" xfId="1454" xr:uid="{00000000-0005-0000-0000-00001C0A0000}"/>
    <cellStyle name="Comma 8 5 5 2" xfId="4243" xr:uid="{466533C9-79ED-46FF-A64A-BB568720E1E5}"/>
    <cellStyle name="Comma 8 5 6" xfId="2535" xr:uid="{00000000-0005-0000-0000-00001D0A0000}"/>
    <cellStyle name="Comma 8 5 6 2" xfId="5324" xr:uid="{50FAF7AA-15B4-4B31-87FA-07A9507FF68F}"/>
    <cellStyle name="Comma 8 5 7" xfId="374" xr:uid="{00000000-0005-0000-0000-00001E0A0000}"/>
    <cellStyle name="Comma 8 5 7 2" xfId="3163" xr:uid="{4BBB7090-BF5F-419A-9D7F-98AA84B1CAB9}"/>
    <cellStyle name="Comma 8 5 8" xfId="2887" xr:uid="{015AE48A-F542-41D2-881B-BFAC182178B2}"/>
    <cellStyle name="Comma 8 6" xfId="156" xr:uid="{00000000-0005-0000-0000-00001F0A000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3" xfId="4030" xr:uid="{6B7822B2-B890-495C-8952-1783F9436CA2}"/>
    <cellStyle name="Comma 8 6 2 3" xfId="1783" xr:uid="{00000000-0005-0000-0000-0000230A0000}"/>
    <cellStyle name="Comma 8 6 2 3 2" xfId="4572" xr:uid="{81B36482-154E-430F-A763-182D3C07D9D8}"/>
    <cellStyle name="Comma 8 6 2 4" xfId="3492" xr:uid="{650062CA-EA1C-4F5C-9CAF-88C040981421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3" xfId="3763" xr:uid="{FCA3BEA9-ED7C-4F47-AC47-A3C648933A28}"/>
    <cellStyle name="Comma 8 6 4" xfId="1516" xr:uid="{00000000-0005-0000-0000-0000260A0000}"/>
    <cellStyle name="Comma 8 6 4 2" xfId="4305" xr:uid="{31560D08-3812-4433-9BD0-3EF3609B28AE}"/>
    <cellStyle name="Comma 8 6 5" xfId="2597" xr:uid="{00000000-0005-0000-0000-0000270A0000}"/>
    <cellStyle name="Comma 8 6 5 2" xfId="5386" xr:uid="{40AC7BF9-DB10-4FC1-A758-59586738975A}"/>
    <cellStyle name="Comma 8 6 6" xfId="436" xr:uid="{00000000-0005-0000-0000-0000280A0000}"/>
    <cellStyle name="Comma 8 6 6 2" xfId="3225" xr:uid="{90F45889-3C60-4FB9-9FF1-21E6616F0D90}"/>
    <cellStyle name="Comma 8 6 7" xfId="2949" xr:uid="{4780CE67-2B88-4FDD-86A8-7BAD38F2DDA9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3" xfId="3911" xr:uid="{7D0E9FBD-B7CD-4002-8B54-8875A6A9C453}"/>
    <cellStyle name="Comma 8 7 3" xfId="1664" xr:uid="{00000000-0005-0000-0000-00002C0A0000}"/>
    <cellStyle name="Comma 8 7 3 2" xfId="4453" xr:uid="{28161DDF-43AF-4089-A704-FEBA95A40703}"/>
    <cellStyle name="Comma 8 7 4" xfId="3373" xr:uid="{95AFF670-4800-4B17-B2D1-207A2D2B4255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3" xfId="3644" xr:uid="{30537B6E-2803-41D4-AB94-4D023A805BA4}"/>
    <cellStyle name="Comma 8 9" xfId="1397" xr:uid="{00000000-0005-0000-0000-00002F0A0000}"/>
    <cellStyle name="Comma 8 9 2" xfId="4186" xr:uid="{336B56F1-EA26-47CD-843D-49D996F040BA}"/>
    <cellStyle name="Comma 80" xfId="2789" xr:uid="{00000000-0005-0000-0000-0000300A0000}"/>
    <cellStyle name="Comma 80 2" xfId="5578" xr:uid="{3837A291-8487-4C77-A08C-0D5CF444A4D4}"/>
    <cellStyle name="Comma 81" xfId="2788" xr:uid="{00000000-0005-0000-0000-0000310A0000}"/>
    <cellStyle name="Comma 81 2" xfId="5577" xr:uid="{F7E36846-83B3-49FD-A339-B0EB3389493F}"/>
    <cellStyle name="Comma 82" xfId="2790" xr:uid="{00000000-0005-0000-0000-0000320A0000}"/>
    <cellStyle name="Comma 82 2" xfId="5579" xr:uid="{A3145788-F624-498B-B474-6C423675F8F7}"/>
    <cellStyle name="Comma 83" xfId="2791" xr:uid="{00000000-0005-0000-0000-0000330A0000}"/>
    <cellStyle name="Comma 83 2" xfId="5580" xr:uid="{AACE3004-CF72-4AB7-A228-A73D003954D9}"/>
    <cellStyle name="Comma 84" xfId="2792" xr:uid="{00000000-0005-0000-0000-0000340A0000}"/>
    <cellStyle name="Comma 84 2" xfId="5581" xr:uid="{3EC0F142-34C7-4BA5-BF9F-9076C7DF6B4E}"/>
    <cellStyle name="Comma 85" xfId="2793" xr:uid="{00000000-0005-0000-0000-0000350A0000}"/>
    <cellStyle name="Comma 85 2" xfId="5582" xr:uid="{D2374B8A-FCD0-41EC-9909-5A56BAB21D6F}"/>
    <cellStyle name="Comma 86" xfId="2794" xr:uid="{00000000-0005-0000-0000-0000360A0000}"/>
    <cellStyle name="Comma 86 2" xfId="5583" xr:uid="{BEB722C4-1A15-4E6B-A1A9-957EE3B661EF}"/>
    <cellStyle name="Comma 87" xfId="2795" xr:uid="{00000000-0005-0000-0000-0000370A0000}"/>
    <cellStyle name="Comma 87 2" xfId="5584" xr:uid="{D50FB6FF-231D-4ACC-B0CB-5B23BCB6F88F}"/>
    <cellStyle name="Comma 88" xfId="2796" xr:uid="{00000000-0005-0000-0000-0000380A0000}"/>
    <cellStyle name="Comma 88 2" xfId="5585" xr:uid="{2E3D5DC1-250D-49DD-83BD-D1B37C57A343}"/>
    <cellStyle name="Comma 89" xfId="2797" xr:uid="{00000000-0005-0000-0000-0000390A0000}"/>
    <cellStyle name="Comma 89 2" xfId="5586" xr:uid="{0E9C0FE7-E43D-46A0-B228-D0343D5C403C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1" xfId="2832" xr:uid="{9B95F20C-D822-4E59-A007-D9A76C078910}"/>
    <cellStyle name="Comma 9 2" xfId="52" xr:uid="{00000000-0005-0000-0000-00003C0A0000}"/>
    <cellStyle name="Comma 9 2 10" xfId="2845" xr:uid="{F1CD2BD3-8E90-4B16-97F9-100EAF12BFA6}"/>
    <cellStyle name="Comma 9 2 2" xfId="81" xr:uid="{00000000-0005-0000-0000-00003D0A0000}"/>
    <cellStyle name="Comma 9 2 2 2" xfId="143" xr:uid="{00000000-0005-0000-0000-00003E0A0000}"/>
    <cellStyle name="Comma 9 2 2 2 2" xfId="269" xr:uid="{00000000-0005-0000-0000-00003F0A000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3" xfId="4143" xr:uid="{2225BB02-D3E6-4EB9-B633-3B686CA7109F}"/>
    <cellStyle name="Comma 9 2 2 2 2 2 3" xfId="1896" xr:uid="{00000000-0005-0000-0000-0000430A0000}"/>
    <cellStyle name="Comma 9 2 2 2 2 2 3 2" xfId="4685" xr:uid="{DEBC0D6C-CB38-4751-85B4-E06033882683}"/>
    <cellStyle name="Comma 9 2 2 2 2 2 4" xfId="3605" xr:uid="{94B114E0-8711-413C-B50D-F60DC000A4F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3" xfId="3876" xr:uid="{0F382D7A-74CE-4268-9418-4E38C0766D5A}"/>
    <cellStyle name="Comma 9 2 2 2 2 4" xfId="1629" xr:uid="{00000000-0005-0000-0000-0000460A0000}"/>
    <cellStyle name="Comma 9 2 2 2 2 4 2" xfId="4418" xr:uid="{021822A9-FE69-4FC8-A55F-B0CA71A8A5FE}"/>
    <cellStyle name="Comma 9 2 2 2 2 5" xfId="2710" xr:uid="{00000000-0005-0000-0000-0000470A0000}"/>
    <cellStyle name="Comma 9 2 2 2 2 5 2" xfId="5499" xr:uid="{18AAF44A-15F8-4345-B8C5-C0F4A59F9E90}"/>
    <cellStyle name="Comma 9 2 2 2 2 6" xfId="549" xr:uid="{00000000-0005-0000-0000-0000480A0000}"/>
    <cellStyle name="Comma 9 2 2 2 2 6 2" xfId="3338" xr:uid="{B231986C-E578-4886-A49C-AA4FD96E95AF}"/>
    <cellStyle name="Comma 9 2 2 2 2 7" xfId="3062" xr:uid="{C347E589-D285-44A9-976A-9AC74D6C0FDD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3" xfId="4017" xr:uid="{5FA80BC9-ECE0-432E-87E3-A51A26D958F5}"/>
    <cellStyle name="Comma 9 2 2 2 3 3" xfId="1770" xr:uid="{00000000-0005-0000-0000-00004C0A0000}"/>
    <cellStyle name="Comma 9 2 2 2 3 3 2" xfId="4559" xr:uid="{9CBE2C75-B3CF-4B36-930B-8215E5F8C81E}"/>
    <cellStyle name="Comma 9 2 2 2 3 4" xfId="3479" xr:uid="{CC152FC8-74B3-4397-93ED-7EA00B13E48B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3" xfId="3750" xr:uid="{23080741-9F56-4EF5-AFEC-4E3F1102886E}"/>
    <cellStyle name="Comma 9 2 2 2 5" xfId="1503" xr:uid="{00000000-0005-0000-0000-00004F0A0000}"/>
    <cellStyle name="Comma 9 2 2 2 5 2" xfId="4292" xr:uid="{E3C4A09B-8549-426D-8466-197119B91C26}"/>
    <cellStyle name="Comma 9 2 2 2 6" xfId="2584" xr:uid="{00000000-0005-0000-0000-0000500A0000}"/>
    <cellStyle name="Comma 9 2 2 2 6 2" xfId="5373" xr:uid="{47EFB424-480B-4F68-AD06-BD4CBED04006}"/>
    <cellStyle name="Comma 9 2 2 2 7" xfId="423" xr:uid="{00000000-0005-0000-0000-0000510A0000}"/>
    <cellStyle name="Comma 9 2 2 2 7 2" xfId="3212" xr:uid="{4CCF612A-E89F-4174-BCCD-6731C4E52C36}"/>
    <cellStyle name="Comma 9 2 2 2 8" xfId="2936" xr:uid="{AF3F7612-EAF1-460A-BBC1-B95DDE853C32}"/>
    <cellStyle name="Comma 9 2 2 3" xfId="205" xr:uid="{00000000-0005-0000-0000-0000520A0000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3" xfId="4079" xr:uid="{EA910E34-9DAE-4BA4-9D47-A5F308933884}"/>
    <cellStyle name="Comma 9 2 2 3 2 3" xfId="1832" xr:uid="{00000000-0005-0000-0000-0000560A0000}"/>
    <cellStyle name="Comma 9 2 2 3 2 3 2" xfId="4621" xr:uid="{82A87E2A-E268-41B8-91E3-DE4CBB0DC68C}"/>
    <cellStyle name="Comma 9 2 2 3 2 4" xfId="3541" xr:uid="{A5E7D209-5699-418A-9518-29FECD3EE55B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3" xfId="3812" xr:uid="{4E703834-89C5-4799-BCD8-0B5267174CCE}"/>
    <cellStyle name="Comma 9 2 2 3 4" xfId="1565" xr:uid="{00000000-0005-0000-0000-0000590A0000}"/>
    <cellStyle name="Comma 9 2 2 3 4 2" xfId="4354" xr:uid="{3334FEF1-3519-4003-8902-A2680B69C983}"/>
    <cellStyle name="Comma 9 2 2 3 5" xfId="2646" xr:uid="{00000000-0005-0000-0000-00005A0A0000}"/>
    <cellStyle name="Comma 9 2 2 3 5 2" xfId="5435" xr:uid="{9459DBA9-328A-4677-8A98-E5E9F5C82094}"/>
    <cellStyle name="Comma 9 2 2 3 6" xfId="485" xr:uid="{00000000-0005-0000-0000-00005B0A0000}"/>
    <cellStyle name="Comma 9 2 2 3 6 2" xfId="3274" xr:uid="{8332B540-435A-42F9-86F6-33BEA601B32B}"/>
    <cellStyle name="Comma 9 2 2 3 7" xfId="2998" xr:uid="{DCB0FEE1-4393-4397-92A5-6866FD447242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3" xfId="3955" xr:uid="{D85E85B0-F75E-43C3-8F41-A5862D63BF0D}"/>
    <cellStyle name="Comma 9 2 2 4 3" xfId="1708" xr:uid="{00000000-0005-0000-0000-00005F0A0000}"/>
    <cellStyle name="Comma 9 2 2 4 3 2" xfId="4497" xr:uid="{2E6509C0-8A48-42BC-9558-D49C1EDA30C6}"/>
    <cellStyle name="Comma 9 2 2 4 4" xfId="3417" xr:uid="{46ABC238-0CD3-47DE-9CCA-E25EAAE9610D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3" xfId="3688" xr:uid="{6062452C-8DDB-47DC-BAEF-3C432BCE1413}"/>
    <cellStyle name="Comma 9 2 2 6" xfId="1441" xr:uid="{00000000-0005-0000-0000-0000620A0000}"/>
    <cellStyle name="Comma 9 2 2 6 2" xfId="4230" xr:uid="{FC7C94FD-52C9-4E3C-A2DC-555674B39295}"/>
    <cellStyle name="Comma 9 2 2 7" xfId="2522" xr:uid="{00000000-0005-0000-0000-0000630A0000}"/>
    <cellStyle name="Comma 9 2 2 7 2" xfId="5311" xr:uid="{4337D4A3-5A90-4CD2-85EC-33413CA5A80B}"/>
    <cellStyle name="Comma 9 2 2 8" xfId="361" xr:uid="{00000000-0005-0000-0000-0000640A0000}"/>
    <cellStyle name="Comma 9 2 2 8 2" xfId="3150" xr:uid="{F603FD91-64A4-414F-9CAA-53925C7293C3}"/>
    <cellStyle name="Comma 9 2 2 9" xfId="2874" xr:uid="{0C6E21F8-FACE-46D1-919E-AD70FAEF8605}"/>
    <cellStyle name="Comma 9 2 3" xfId="111" xr:uid="{00000000-0005-0000-0000-0000650A0000}"/>
    <cellStyle name="Comma 9 2 3 2" xfId="237" xr:uid="{00000000-0005-0000-0000-0000660A0000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3" xfId="4111" xr:uid="{12B81C26-5A7B-4247-8E9B-D95C4F83180D}"/>
    <cellStyle name="Comma 9 2 3 2 2 3" xfId="1864" xr:uid="{00000000-0005-0000-0000-00006A0A0000}"/>
    <cellStyle name="Comma 9 2 3 2 2 3 2" xfId="4653" xr:uid="{9620BFF8-AE66-4347-AE12-0F63F3B674C9}"/>
    <cellStyle name="Comma 9 2 3 2 2 4" xfId="3573" xr:uid="{8A1625B7-D9CA-497D-B75B-CB38768840EA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3" xfId="3844" xr:uid="{BEC80DA2-8284-46DD-8CB1-EB60B17E8134}"/>
    <cellStyle name="Comma 9 2 3 2 4" xfId="1597" xr:uid="{00000000-0005-0000-0000-00006D0A0000}"/>
    <cellStyle name="Comma 9 2 3 2 4 2" xfId="4386" xr:uid="{6106E673-FE9B-4FE0-B490-17C5121D7B60}"/>
    <cellStyle name="Comma 9 2 3 2 5" xfId="2678" xr:uid="{00000000-0005-0000-0000-00006E0A0000}"/>
    <cellStyle name="Comma 9 2 3 2 5 2" xfId="5467" xr:uid="{C36B3396-87F1-4FB8-BDAF-0D53F1A4513E}"/>
    <cellStyle name="Comma 9 2 3 2 6" xfId="517" xr:uid="{00000000-0005-0000-0000-00006F0A0000}"/>
    <cellStyle name="Comma 9 2 3 2 6 2" xfId="3306" xr:uid="{F04182BF-4003-4235-A5DE-F5DB06784D2B}"/>
    <cellStyle name="Comma 9 2 3 2 7" xfId="3030" xr:uid="{69AF93EE-C79D-4046-A6A2-BB95441A7EC0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3" xfId="3985" xr:uid="{CA36F489-CDF0-4034-BD88-762DAE8CA06D}"/>
    <cellStyle name="Comma 9 2 3 3 3" xfId="1738" xr:uid="{00000000-0005-0000-0000-0000730A0000}"/>
    <cellStyle name="Comma 9 2 3 3 3 2" xfId="4527" xr:uid="{546FCA68-FA17-4B5B-B3CF-4CA1FD8839BC}"/>
    <cellStyle name="Comma 9 2 3 3 4" xfId="3447" xr:uid="{168D4038-3352-4975-88DF-C70F2A6FECAB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3" xfId="3718" xr:uid="{B6CC800E-EEED-4298-B4FF-12CDC366C0A1}"/>
    <cellStyle name="Comma 9 2 3 5" xfId="1471" xr:uid="{00000000-0005-0000-0000-0000760A0000}"/>
    <cellStyle name="Comma 9 2 3 5 2" xfId="4260" xr:uid="{C051CBB2-18AD-468C-A737-4C2C450AEB2A}"/>
    <cellStyle name="Comma 9 2 3 6" xfId="2552" xr:uid="{00000000-0005-0000-0000-0000770A0000}"/>
    <cellStyle name="Comma 9 2 3 6 2" xfId="5341" xr:uid="{BBBF5D7C-066D-44FA-A085-2294C2BCEE17}"/>
    <cellStyle name="Comma 9 2 3 7" xfId="391" xr:uid="{00000000-0005-0000-0000-0000780A0000}"/>
    <cellStyle name="Comma 9 2 3 7 2" xfId="3180" xr:uid="{E4F992C1-3C20-4BFF-9949-D6DC892AF0F8}"/>
    <cellStyle name="Comma 9 2 3 8" xfId="2904" xr:uid="{E18D8155-DD25-4182-B546-972425F38FE0}"/>
    <cellStyle name="Comma 9 2 4" xfId="173" xr:uid="{00000000-0005-0000-0000-0000790A0000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3" xfId="4047" xr:uid="{115F9A4F-3991-4B80-B046-03F4470DC051}"/>
    <cellStyle name="Comma 9 2 4 2 3" xfId="1800" xr:uid="{00000000-0005-0000-0000-00007D0A0000}"/>
    <cellStyle name="Comma 9 2 4 2 3 2" xfId="4589" xr:uid="{877D73FE-430D-440B-B83A-CE2B9112150E}"/>
    <cellStyle name="Comma 9 2 4 2 4" xfId="3509" xr:uid="{95E6D164-1B65-4CCC-B124-56C043D6BE20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3" xfId="3780" xr:uid="{0B570A48-AA2A-4586-AD9D-56944183B573}"/>
    <cellStyle name="Comma 9 2 4 4" xfId="1533" xr:uid="{00000000-0005-0000-0000-0000800A0000}"/>
    <cellStyle name="Comma 9 2 4 4 2" xfId="4322" xr:uid="{6BFDC622-92E5-4370-9ACC-CA6EB8DC4C4E}"/>
    <cellStyle name="Comma 9 2 4 5" xfId="2614" xr:uid="{00000000-0005-0000-0000-0000810A0000}"/>
    <cellStyle name="Comma 9 2 4 5 2" xfId="5403" xr:uid="{677E4948-E2F6-4285-8087-3B74B0525074}"/>
    <cellStyle name="Comma 9 2 4 6" xfId="453" xr:uid="{00000000-0005-0000-0000-0000820A0000}"/>
    <cellStyle name="Comma 9 2 4 6 2" xfId="3242" xr:uid="{4759900A-3461-4E6B-8A60-67B56FCF7B03}"/>
    <cellStyle name="Comma 9 2 4 7" xfId="2966" xr:uid="{C880F73C-546C-4C87-9E76-822992849D0D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3" xfId="3926" xr:uid="{0E649E3A-198D-43E7-8D3A-4EB726903093}"/>
    <cellStyle name="Comma 9 2 5 3" xfId="1679" xr:uid="{00000000-0005-0000-0000-0000860A0000}"/>
    <cellStyle name="Comma 9 2 5 3 2" xfId="4468" xr:uid="{E1312253-E6E1-405F-84CF-BB0816C7B595}"/>
    <cellStyle name="Comma 9 2 5 4" xfId="3388" xr:uid="{7318CC66-140D-4D2A-9C2B-9FA14E4E57B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3" xfId="3659" xr:uid="{209DEF80-6EBD-4D1C-AF6A-703A8C06088B}"/>
    <cellStyle name="Comma 9 2 7" xfId="1412" xr:uid="{00000000-0005-0000-0000-0000890A0000}"/>
    <cellStyle name="Comma 9 2 7 2" xfId="4201" xr:uid="{81F4939A-EEBA-42BA-BD6C-694F8E3782C1}"/>
    <cellStyle name="Comma 9 2 8" xfId="2493" xr:uid="{00000000-0005-0000-0000-00008A0A0000}"/>
    <cellStyle name="Comma 9 2 8 2" xfId="5282" xr:uid="{56CB64E0-C7B8-4BE7-AE1A-40DA884CBDEF}"/>
    <cellStyle name="Comma 9 2 9" xfId="332" xr:uid="{00000000-0005-0000-0000-00008B0A0000}"/>
    <cellStyle name="Comma 9 2 9 2" xfId="3121" xr:uid="{11E0CFD5-F44A-43F5-86B1-75E14823E148}"/>
    <cellStyle name="Comma 9 3" xfId="66" xr:uid="{00000000-0005-0000-0000-00008C0A0000}"/>
    <cellStyle name="Comma 9 3 2" xfId="128" xr:uid="{00000000-0005-0000-0000-00008D0A0000}"/>
    <cellStyle name="Comma 9 3 2 2" xfId="254" xr:uid="{00000000-0005-0000-0000-00008E0A0000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3" xfId="4128" xr:uid="{8AFF0DFE-14D4-4FC9-8701-04AF700BFA90}"/>
    <cellStyle name="Comma 9 3 2 2 2 3" xfId="1881" xr:uid="{00000000-0005-0000-0000-0000920A0000}"/>
    <cellStyle name="Comma 9 3 2 2 2 3 2" xfId="4670" xr:uid="{C7D9EE13-31DE-493A-A79F-3B69ABDB7DD9}"/>
    <cellStyle name="Comma 9 3 2 2 2 4" xfId="3590" xr:uid="{0132F0FB-70C8-448B-BA8D-3712C050EC90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3" xfId="3861" xr:uid="{31DF8395-42B8-429E-A15E-18A04A786483}"/>
    <cellStyle name="Comma 9 3 2 2 4" xfId="1614" xr:uid="{00000000-0005-0000-0000-0000950A0000}"/>
    <cellStyle name="Comma 9 3 2 2 4 2" xfId="4403" xr:uid="{A98EBB75-9630-41A0-8667-7755FC0A9CE0}"/>
    <cellStyle name="Comma 9 3 2 2 5" xfId="2695" xr:uid="{00000000-0005-0000-0000-0000960A0000}"/>
    <cellStyle name="Comma 9 3 2 2 5 2" xfId="5484" xr:uid="{EBE978D8-3B9B-464E-A1B1-6706DA9644EE}"/>
    <cellStyle name="Comma 9 3 2 2 6" xfId="534" xr:uid="{00000000-0005-0000-0000-0000970A0000}"/>
    <cellStyle name="Comma 9 3 2 2 6 2" xfId="3323" xr:uid="{DA3AE58F-CCC8-4B4D-9158-4007AC847FE1}"/>
    <cellStyle name="Comma 9 3 2 2 7" xfId="3047" xr:uid="{2641EF84-6016-4A04-9370-F8E5CDFF6DFD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3" xfId="4002" xr:uid="{7CEF52EF-7F11-42C3-A4E4-5BDB435077F7}"/>
    <cellStyle name="Comma 9 3 2 3 3" xfId="1755" xr:uid="{00000000-0005-0000-0000-00009B0A0000}"/>
    <cellStyle name="Comma 9 3 2 3 3 2" xfId="4544" xr:uid="{C69986E5-A031-4000-A789-50963C4E993C}"/>
    <cellStyle name="Comma 9 3 2 3 4" xfId="3464" xr:uid="{31F6D606-E1F3-437B-980D-9F215A543F40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3" xfId="3735" xr:uid="{4D2105BA-3A9F-435D-BF37-135B864A9A68}"/>
    <cellStyle name="Comma 9 3 2 5" xfId="1488" xr:uid="{00000000-0005-0000-0000-00009E0A0000}"/>
    <cellStyle name="Comma 9 3 2 5 2" xfId="4277" xr:uid="{5B9CA0A7-3740-4FD4-A2B4-DE457653FB96}"/>
    <cellStyle name="Comma 9 3 2 6" xfId="2569" xr:uid="{00000000-0005-0000-0000-00009F0A0000}"/>
    <cellStyle name="Comma 9 3 2 6 2" xfId="5358" xr:uid="{90A4B2E1-37A7-46F6-9C9C-1BAE2F06D6DA}"/>
    <cellStyle name="Comma 9 3 2 7" xfId="408" xr:uid="{00000000-0005-0000-0000-0000A00A0000}"/>
    <cellStyle name="Comma 9 3 2 7 2" xfId="3197" xr:uid="{2A34D3A0-DE2C-46A7-9617-4FEC2FB5D493}"/>
    <cellStyle name="Comma 9 3 2 8" xfId="2921" xr:uid="{EB031A3F-5BD2-4458-B3E0-AD9CA4DB29BC}"/>
    <cellStyle name="Comma 9 3 3" xfId="190" xr:uid="{00000000-0005-0000-0000-0000A10A0000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3" xfId="4064" xr:uid="{3226D8BD-C85A-49F1-B65B-92C635DE2E80}"/>
    <cellStyle name="Comma 9 3 3 2 3" xfId="1817" xr:uid="{00000000-0005-0000-0000-0000A50A0000}"/>
    <cellStyle name="Comma 9 3 3 2 3 2" xfId="4606" xr:uid="{2F37F1F7-37BF-4F23-81FA-E17D5FB144F1}"/>
    <cellStyle name="Comma 9 3 3 2 4" xfId="3526" xr:uid="{14350951-4552-44E0-B597-A7FCC67CF43C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3" xfId="3797" xr:uid="{553AB275-4FF0-4A44-BBE0-C53BFBBF898B}"/>
    <cellStyle name="Comma 9 3 3 4" xfId="1550" xr:uid="{00000000-0005-0000-0000-0000A80A0000}"/>
    <cellStyle name="Comma 9 3 3 4 2" xfId="4339" xr:uid="{56B6A67A-79D3-4A16-9C6E-6094072BF2BC}"/>
    <cellStyle name="Comma 9 3 3 5" xfId="2631" xr:uid="{00000000-0005-0000-0000-0000A90A0000}"/>
    <cellStyle name="Comma 9 3 3 5 2" xfId="5420" xr:uid="{DA44B558-0BFD-4C97-85A5-46E31D24BD6B}"/>
    <cellStyle name="Comma 9 3 3 6" xfId="470" xr:uid="{00000000-0005-0000-0000-0000AA0A0000}"/>
    <cellStyle name="Comma 9 3 3 6 2" xfId="3259" xr:uid="{C0B9A5A3-AF1D-4B74-81B4-2EE6871D2004}"/>
    <cellStyle name="Comma 9 3 3 7" xfId="2983" xr:uid="{0EAC5F71-CC9A-4727-B160-524CF3BC7E30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3" xfId="3940" xr:uid="{7B9D93A5-85EE-43C7-9F6B-9B0F409B7766}"/>
    <cellStyle name="Comma 9 3 4 3" xfId="1693" xr:uid="{00000000-0005-0000-0000-0000AE0A0000}"/>
    <cellStyle name="Comma 9 3 4 3 2" xfId="4482" xr:uid="{BF907F1B-44EB-443F-8423-68AAC381155B}"/>
    <cellStyle name="Comma 9 3 4 4" xfId="3402" xr:uid="{A2D25F2C-5633-47F9-8F75-57B309EFA072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3" xfId="3673" xr:uid="{0A6C4009-A21B-47DE-B166-F98799AD4600}"/>
    <cellStyle name="Comma 9 3 6" xfId="1426" xr:uid="{00000000-0005-0000-0000-0000B10A0000}"/>
    <cellStyle name="Comma 9 3 6 2" xfId="4215" xr:uid="{0E618F10-F9B3-412D-9F40-27252F0B7CCC}"/>
    <cellStyle name="Comma 9 3 7" xfId="2507" xr:uid="{00000000-0005-0000-0000-0000B20A0000}"/>
    <cellStyle name="Comma 9 3 7 2" xfId="5296" xr:uid="{39A25798-65DE-4397-BFC9-F882A10D7C40}"/>
    <cellStyle name="Comma 9 3 8" xfId="346" xr:uid="{00000000-0005-0000-0000-0000B30A0000}"/>
    <cellStyle name="Comma 9 3 8 2" xfId="3135" xr:uid="{4499153E-E5D9-4866-B28A-4004D2560729}"/>
    <cellStyle name="Comma 9 3 9" xfId="2859" xr:uid="{4B115B40-5F3B-4F8A-B6F2-0B7151F57DA0}"/>
    <cellStyle name="Comma 9 4" xfId="96" xr:uid="{00000000-0005-0000-0000-0000B40A0000}"/>
    <cellStyle name="Comma 9 4 2" xfId="222" xr:uid="{00000000-0005-0000-0000-0000B50A0000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3" xfId="4096" xr:uid="{FF848027-596E-4620-9CA1-36DE4628BCC0}"/>
    <cellStyle name="Comma 9 4 2 2 3" xfId="1849" xr:uid="{00000000-0005-0000-0000-0000B90A0000}"/>
    <cellStyle name="Comma 9 4 2 2 3 2" xfId="4638" xr:uid="{2914810C-2915-41EF-A926-7A64C0CC0688}"/>
    <cellStyle name="Comma 9 4 2 2 4" xfId="3558" xr:uid="{3792527E-CA53-40A8-B1D8-D089A50588EB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3" xfId="3829" xr:uid="{4B06643E-2B2A-4449-A76D-9D41D2DA1394}"/>
    <cellStyle name="Comma 9 4 2 4" xfId="1582" xr:uid="{00000000-0005-0000-0000-0000BC0A0000}"/>
    <cellStyle name="Comma 9 4 2 4 2" xfId="4371" xr:uid="{E160EB98-03C1-4DD2-8DE5-25818E521F7D}"/>
    <cellStyle name="Comma 9 4 2 5" xfId="2663" xr:uid="{00000000-0005-0000-0000-0000BD0A0000}"/>
    <cellStyle name="Comma 9 4 2 5 2" xfId="5452" xr:uid="{AAF88968-9059-4137-BFC0-7F6FCD3718D8}"/>
    <cellStyle name="Comma 9 4 2 6" xfId="502" xr:uid="{00000000-0005-0000-0000-0000BE0A0000}"/>
    <cellStyle name="Comma 9 4 2 6 2" xfId="3291" xr:uid="{01BAB5AE-496A-4F1E-B8C3-E4EBFE97C8A3}"/>
    <cellStyle name="Comma 9 4 2 7" xfId="3015" xr:uid="{1FAE22B8-B218-4FC5-AEFE-06029D79B687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3" xfId="3970" xr:uid="{5A5CD00B-B878-40E0-9F4E-C1AD8CDFB3FB}"/>
    <cellStyle name="Comma 9 4 3 3" xfId="1723" xr:uid="{00000000-0005-0000-0000-0000C20A0000}"/>
    <cellStyle name="Comma 9 4 3 3 2" xfId="4512" xr:uid="{40424E26-D7BA-4FBB-877E-D006809B7467}"/>
    <cellStyle name="Comma 9 4 3 4" xfId="3432" xr:uid="{8E7F4EC1-9F55-4269-8BD2-CF1A6F42CE1B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3" xfId="3703" xr:uid="{52848F3C-81A2-4CF9-A52D-0386D195F843}"/>
    <cellStyle name="Comma 9 4 5" xfId="1456" xr:uid="{00000000-0005-0000-0000-0000C50A0000}"/>
    <cellStyle name="Comma 9 4 5 2" xfId="4245" xr:uid="{9F1706EB-C245-4FE4-B247-26EE2D3E95EF}"/>
    <cellStyle name="Comma 9 4 6" xfId="2537" xr:uid="{00000000-0005-0000-0000-0000C60A0000}"/>
    <cellStyle name="Comma 9 4 6 2" xfId="5326" xr:uid="{68A43762-EB89-4DA6-9BF0-43FBF5B264C3}"/>
    <cellStyle name="Comma 9 4 7" xfId="376" xr:uid="{00000000-0005-0000-0000-0000C70A0000}"/>
    <cellStyle name="Comma 9 4 7 2" xfId="3165" xr:uid="{0CA5BAFA-A1EC-48AD-92DD-A1949E66BFCF}"/>
    <cellStyle name="Comma 9 4 8" xfId="2889" xr:uid="{D516A2CC-6C67-49CE-A6C9-C79D8C680D8A}"/>
    <cellStyle name="Comma 9 5" xfId="158" xr:uid="{00000000-0005-0000-0000-0000C80A0000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3" xfId="4032" xr:uid="{0E31E68F-5DDD-4FA8-9656-75A2D705750A}"/>
    <cellStyle name="Comma 9 5 2 3" xfId="1785" xr:uid="{00000000-0005-0000-0000-0000CC0A0000}"/>
    <cellStyle name="Comma 9 5 2 3 2" xfId="4574" xr:uid="{CBA0EED4-731A-4585-8CF7-9AC118118C16}"/>
    <cellStyle name="Comma 9 5 2 4" xfId="3494" xr:uid="{356E66DE-6874-4EA6-8315-B98CD50C9F77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3" xfId="3765" xr:uid="{6D0A16D7-F861-4FC7-955E-5F91460C3427}"/>
    <cellStyle name="Comma 9 5 4" xfId="1518" xr:uid="{00000000-0005-0000-0000-0000CF0A0000}"/>
    <cellStyle name="Comma 9 5 4 2" xfId="4307" xr:uid="{FB5A4CFA-F65B-4175-87E8-8C6C422DC970}"/>
    <cellStyle name="Comma 9 5 5" xfId="2599" xr:uid="{00000000-0005-0000-0000-0000D00A0000}"/>
    <cellStyle name="Comma 9 5 5 2" xfId="5388" xr:uid="{04A636F2-098F-4354-85A7-7A2F0ABBF464}"/>
    <cellStyle name="Comma 9 5 6" xfId="438" xr:uid="{00000000-0005-0000-0000-0000D10A0000}"/>
    <cellStyle name="Comma 9 5 6 2" xfId="3227" xr:uid="{3BCAB37B-A949-4433-AE7D-9514B3F1F1EA}"/>
    <cellStyle name="Comma 9 5 7" xfId="2951" xr:uid="{F7B11AD9-BDA7-4CFD-BCD5-DBB9C2151900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3" xfId="3913" xr:uid="{426B4386-A60E-4611-BAAE-9C60E755996E}"/>
    <cellStyle name="Comma 9 6 3" xfId="1666" xr:uid="{00000000-0005-0000-0000-0000D50A0000}"/>
    <cellStyle name="Comma 9 6 3 2" xfId="4455" xr:uid="{D153F134-9330-44ED-9024-6B435C4D5BDA}"/>
    <cellStyle name="Comma 9 6 4" xfId="3375" xr:uid="{0A25A751-34E7-4D31-AB16-3633796605C2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3" xfId="3646" xr:uid="{13102FE5-CF7D-4614-8AD4-3DF2F72C677B}"/>
    <cellStyle name="Comma 9 8" xfId="1399" xr:uid="{00000000-0005-0000-0000-0000D80A0000}"/>
    <cellStyle name="Comma 9 8 2" xfId="4188" xr:uid="{D6336F5C-3065-4FA8-9032-AAB0837493DF}"/>
    <cellStyle name="Comma 9 9" xfId="2480" xr:uid="{00000000-0005-0000-0000-0000D90A0000}"/>
    <cellStyle name="Comma 9 9 2" xfId="5269" xr:uid="{57D50476-73C0-4E8C-91C5-025374EE7181}"/>
    <cellStyle name="Comma 90" xfId="2798" xr:uid="{00000000-0005-0000-0000-0000DA0A0000}"/>
    <cellStyle name="Comma 90 2" xfId="5587" xr:uid="{F0284F92-99BF-46FA-B0D5-5B85C30BA071}"/>
    <cellStyle name="Comma 91" xfId="2800" xr:uid="{00000000-0005-0000-0000-0000DB0A0000}"/>
    <cellStyle name="Comma 91 2" xfId="5589" xr:uid="{1F8DCD00-F9D2-420B-9BC1-A75C87F7FF4F}"/>
    <cellStyle name="Comma 92" xfId="2801" xr:uid="{00000000-0005-0000-0000-0000DC0A0000}"/>
    <cellStyle name="Comma 92 2" xfId="5590" xr:uid="{98392FC1-51F2-417E-B8AF-20EB56463480}"/>
    <cellStyle name="Comma 93" xfId="2802" xr:uid="{00000000-0005-0000-0000-0000DD0A0000}"/>
    <cellStyle name="Comma 93 2" xfId="5591" xr:uid="{402A2688-FC9F-4E16-AD5F-02553CD9CC6B}"/>
    <cellStyle name="Comma 94" xfId="2804" xr:uid="{00000000-0005-0000-0000-0000DE0A0000}"/>
    <cellStyle name="Comma 94 2" xfId="5593" xr:uid="{99D14806-BB9B-41F3-934B-B61FFD0748B2}"/>
    <cellStyle name="Comma 95" xfId="2803" xr:uid="{00000000-0005-0000-0000-0000DF0A0000}"/>
    <cellStyle name="Comma 95 2" xfId="5592" xr:uid="{5A3271D3-8666-4F05-9AD0-EDC7BAE87D8D}"/>
    <cellStyle name="Comma 96" xfId="2805" xr:uid="{00000000-0005-0000-0000-0000E00A0000}"/>
    <cellStyle name="Comma 96 2" xfId="5594" xr:uid="{893BD8C0-BFA9-43B2-A7F5-1D18490152A8}"/>
    <cellStyle name="Comma 97" xfId="2808" xr:uid="{00000000-0005-0000-0000-0000E10A0000}"/>
    <cellStyle name="Comma 97 2" xfId="5597" xr:uid="{D8F6A45E-4EBC-49B9-B85F-A973C79496C7}"/>
    <cellStyle name="Comma 98" xfId="2807" xr:uid="{00000000-0005-0000-0000-0000E20A0000}"/>
    <cellStyle name="Comma 98 2" xfId="5596" xr:uid="{63E93C6C-752A-4CA1-B141-7EE509383847}"/>
    <cellStyle name="Comma 99" xfId="2809" xr:uid="{FA9B3137-F040-4E4D-870E-6E736F58CF47}"/>
    <cellStyle name="Comma 99 2" xfId="5598" xr:uid="{4B345B61-D3AB-4593-AE8D-CB139ABE3023}"/>
    <cellStyle name="Hyperlink" xfId="282" builtinId="8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54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2" formatCode="mmm\-yy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strike val="0"/>
        <outline val="0"/>
        <shadow val="0"/>
        <vertAlign val="baseline"/>
        <sz val="10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  <numFmt numFmtId="174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1" formatCode="dd\-mmm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1" formatCode="dd\-mmm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1" formatCode="dd\-mmm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  <numFmt numFmtId="175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76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scheme val="none"/>
      </font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4" tint="0.5999938962981048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7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7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5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75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  <numFmt numFmtId="178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" formatCode="#,##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1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numFmt numFmtId="171" formatCode="[$-409]mmm\-yy;@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9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9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  <numFmt numFmtId="169" formatCode="_-* #,##0.0_-;\-* #,##0.0_-;_-* &quot;-&quot;??_-;_-@_-"/>
    </dxf>
    <dxf>
      <font>
        <strike val="0"/>
        <outline val="0"/>
        <shadow val="0"/>
        <vertAlign val="baseline"/>
        <sz val="10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theme="4" tint="0.3999755851924192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border diagonalUp="0" diagonalDown="0" outline="0">
        <left/>
        <right style="thin">
          <color indexed="64"/>
        </right>
        <top/>
        <bottom style="thin">
          <color theme="4" tint="0.3999755851924192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1" defaultTableStyle="TableStyleMedium9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January  2024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3976" custLinFactNeighborY="2435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4399"/>
          <a:ext cx="10896460" cy="458699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January  2024</a:t>
          </a:r>
        </a:p>
      </dsp:txBody>
      <dsp:txXfrm>
        <a:off x="270387" y="34399"/>
        <a:ext cx="10896460" cy="3057997"/>
      </dsp:txXfrm>
    </dsp:sp>
    <dsp:sp modelId="{B63769A4-BF7D-4EC4-80CA-F6ED6EF4F2D1}">
      <dsp:nvSpPr>
        <dsp:cNvPr id="0" name=""/>
        <dsp:cNvSpPr/>
      </dsp:nvSpPr>
      <dsp:spPr>
        <a:xfrm>
          <a:off x="872408" y="2849343"/>
          <a:ext cx="12753870" cy="372290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33</xdr:row>
      <xdr:rowOff>15875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00000000}" name="Table234" displayName="Table234" ref="A11:D275" headerRowCount="0" totalsRowShown="0" headerRowDxfId="542" dataDxfId="541" tableBorderDxfId="540">
  <sortState xmlns:xlrd2="http://schemas.microsoft.com/office/spreadsheetml/2017/richdata2" ref="A11:D275">
    <sortCondition ref="D11:D275"/>
  </sortState>
  <tableColumns count="4">
    <tableColumn id="1" xr3:uid="{00000000-0010-0000-0000-000001000000}" name="Column1" headerRowDxfId="539" dataDxfId="538"/>
    <tableColumn id="2" xr3:uid="{00000000-0010-0000-0000-000002000000}" name="Column2" headerRowDxfId="537" dataDxfId="536" headerRowCellStyle="Comma 87" dataCellStyle="Comma 87"/>
    <tableColumn id="3" xr3:uid="{00000000-0010-0000-0000-000003000000}" name="Column3" headerRowDxfId="535" dataDxfId="534" headerRowCellStyle="Comma" dataCellStyle="Comma 95"/>
    <tableColumn id="4" xr3:uid="{00000000-0010-0000-0000-000004000000}" name="Column4" headerRowDxfId="533" dataDxfId="532" headerRowCellStyle="Comma 84" dataCellStyle="Comma 84">
      <calculatedColumnFormula>Table234[[#This Row],[Column3]]-Table234[[#This Row],[Column2]]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9000000}" name="Table16" displayName="Table16" ref="A3:D252" headerRowCount="0" totalsRowShown="0" headerRowDxfId="419" dataDxfId="418" tableBorderDxfId="417" headerRowCellStyle="Comma 23">
  <sortState xmlns:xlrd2="http://schemas.microsoft.com/office/spreadsheetml/2017/richdata2" ref="A3:D252">
    <sortCondition descending="1" ref="D3:D252"/>
  </sortState>
  <tableColumns count="4">
    <tableColumn id="1" xr3:uid="{00000000-0010-0000-0900-000001000000}" name="Column1" headerRowDxfId="416" dataDxfId="415" headerRowCellStyle="Comma 23" dataCellStyle="Comma 23"/>
    <tableColumn id="2" xr3:uid="{00000000-0010-0000-0900-000002000000}" name="Column2" headerRowDxfId="414" dataDxfId="413" headerRowCellStyle="Comma 23" dataCellStyle="Comma 87"/>
    <tableColumn id="3" xr3:uid="{00000000-0010-0000-0900-000003000000}" name="Column3" headerRowDxfId="412" dataDxfId="411" headerRowCellStyle="Comma 23" dataCellStyle="Comma 87"/>
    <tableColumn id="4" xr3:uid="{00000000-0010-0000-0900-000004000000}" name="Column4" headerRowDxfId="410" dataDxfId="409" headerRowCellStyle="Comma" dataCellStyle="Comma">
      <calculatedColumnFormula>B3-C3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0A000000}" name="Table2237" displayName="Table2237" ref="A4:I132" headerRowCount="0" totalsRowCount="1" headerRowDxfId="408" dataDxfId="407" totalsRowDxfId="405" tableBorderDxfId="406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00000000-0010-0000-0A00-000001000000}" name="Column1" totalsRowLabel="Total" headerRowDxfId="404" dataDxfId="403" totalsRowDxfId="402"/>
    <tableColumn id="2" xr3:uid="{00000000-0010-0000-0A00-000002000000}" name="Column2" totalsRowFunction="custom" headerRowDxfId="401" dataDxfId="400" totalsRowDxfId="399" headerRowCellStyle="Comma" dataCellStyle="Comma 94">
      <totalsRowFormula>SUM(Table2237[Column2])</totalsRowFormula>
    </tableColumn>
    <tableColumn id="3" xr3:uid="{00000000-0010-0000-0A00-000003000000}" name="Column3" totalsRowFunction="sum" headerRowDxfId="398" dataDxfId="397" totalsRowDxfId="396" headerRowCellStyle="Comma" dataCellStyle="Comma">
      <calculatedColumnFormula>(B4/$B$132)*100</calculatedColumnFormula>
    </tableColumn>
    <tableColumn id="4" xr3:uid="{00000000-0010-0000-0A00-000004000000}" name="Column4" totalsRowFunction="custom" headerRowDxfId="395" dataDxfId="394" totalsRowDxfId="393" headerRowCellStyle="Comma" dataCellStyle="Comma 10 10 2 2 2 2 2 2 2 2">
      <totalsRowFormula>SUM(Table2237[Column4])</totalsRowFormula>
    </tableColumn>
    <tableColumn id="5" xr3:uid="{00000000-0010-0000-0A00-000005000000}" name="Column5" totalsRowFunction="sum" headerRowDxfId="392" dataDxfId="391" totalsRowDxfId="390" headerRowCellStyle="Comma" dataCellStyle="Comma">
      <calculatedColumnFormula>(D4/$D$132)*100</calculatedColumnFormula>
    </tableColumn>
    <tableColumn id="6" xr3:uid="{00000000-0010-0000-0A00-000006000000}" name="Column6" totalsRowFunction="custom" headerRowDxfId="389" dataDxfId="388" totalsRowDxfId="387" headerRowCellStyle="Comma" dataCellStyle="Comma 10 10 2 2 2 2 2 2 2 2">
      <totalsRowFormula>SUM(Table2237[Column6])</totalsRowFormula>
    </tableColumn>
    <tableColumn id="7" xr3:uid="{00000000-0010-0000-0A00-000007000000}" name="Column7" totalsRowFunction="sum" headerRowDxfId="386" dataDxfId="385" totalsRowDxfId="384" headerRowCellStyle="Comma" dataCellStyle="Comma">
      <calculatedColumnFormula>(F4/$F$132)*100</calculatedColumnFormula>
    </tableColumn>
    <tableColumn id="8" xr3:uid="{00000000-0010-0000-0A00-000008000000}" name="Column8" totalsRowFunction="custom" headerRowDxfId="383" dataDxfId="382" totalsRowDxfId="381" headerRowCellStyle="Comma" dataCellStyle="Comma">
      <calculatedColumnFormula>((F4/D4)-1)*100</calculatedColumnFormula>
      <totalsRowFormula>((F132/D132)-1)*100</totalsRowFormula>
    </tableColumn>
    <tableColumn id="9" xr3:uid="{00000000-0010-0000-0A00-000009000000}" name="Column9" totalsRowFunction="custom" headerRowDxfId="380" dataDxfId="379" totalsRowDxfId="378" headerRowCellStyle="Comma" dataCellStyle="Comma">
      <calculatedColumnFormula>((F4/B4)-1)*100</calculatedColumnFormula>
      <totalsRowFormula>((F132/B132)-1)*100</totalsRow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B000000}" name="Table23" displayName="Table23" ref="A4:I181" headerRowCount="0" totalsRowShown="0" headerRowDxfId="377" dataDxfId="376" tableBorderDxfId="375" headerRowCellStyle="Comma" dataCellStyle="Comma">
  <tableColumns count="9">
    <tableColumn id="1" xr3:uid="{00000000-0010-0000-0B00-000001000000}" name="Column1" headerRowDxfId="374" dataDxfId="373" totalsRowDxfId="372" dataCellStyle="Comma 73"/>
    <tableColumn id="2" xr3:uid="{00000000-0010-0000-0B00-000002000000}" name="Column2" headerRowDxfId="371" dataDxfId="370" totalsRowDxfId="369" headerRowCellStyle="Comma 23" dataCellStyle="Comma 94"/>
    <tableColumn id="3" xr3:uid="{00000000-0010-0000-0B00-000003000000}" name="Column3" headerRowDxfId="368" dataDxfId="367" totalsRowDxfId="366" headerRowCellStyle="Comma" dataCellStyle="Comma">
      <calculatedColumnFormula>(B4/$B$181)*100</calculatedColumnFormula>
    </tableColumn>
    <tableColumn id="4" xr3:uid="{00000000-0010-0000-0B00-000004000000}" name="Column4" headerRowDxfId="365" dataDxfId="364" totalsRowDxfId="363" headerRowCellStyle="Comma 23" dataCellStyle="Comma 94"/>
    <tableColumn id="5" xr3:uid="{00000000-0010-0000-0B00-000005000000}" name="Column5" headerRowDxfId="362" dataDxfId="361" totalsRowDxfId="360" headerRowCellStyle="Comma" dataCellStyle="Comma">
      <calculatedColumnFormula>(D4/$D$181)*100</calculatedColumnFormula>
    </tableColumn>
    <tableColumn id="6" xr3:uid="{00000000-0010-0000-0B00-000006000000}" name="Column6" headerRowDxfId="359" dataDxfId="358" totalsRowDxfId="357" headerRowCellStyle="Comma 23" dataCellStyle="Comma 94"/>
    <tableColumn id="7" xr3:uid="{00000000-0010-0000-0B00-000007000000}" name="Column7" headerRowDxfId="356" dataDxfId="355" totalsRowDxfId="354" headerRowCellStyle="Comma" dataCellStyle="Comma">
      <calculatedColumnFormula>(F4/$F$181)*100</calculatedColumnFormula>
    </tableColumn>
    <tableColumn id="8" xr3:uid="{00000000-0010-0000-0B00-000008000000}" name="Column8" headerRowDxfId="353" dataDxfId="352" totalsRowDxfId="351" headerRowCellStyle="Comma" dataCellStyle="Comma">
      <calculatedColumnFormula>((F4/D4)-1)*100</calculatedColumnFormula>
    </tableColumn>
    <tableColumn id="9" xr3:uid="{00000000-0010-0000-0B00-000009000000}" name="Column9" headerRowDxfId="350" dataDxfId="349" totalsRowDxfId="348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C000000}" name="Table24" displayName="Table24" ref="A4:L268" headerRowCount="0" totalsRowShown="0" headerRowDxfId="347" dataDxfId="346" tableBorderDxfId="345" headerRowCellStyle="Comma" dataCellStyle="Comma">
  <sortState xmlns:xlrd2="http://schemas.microsoft.com/office/spreadsheetml/2017/richdata2" ref="A4:L268">
    <sortCondition descending="1" ref="H4:H268"/>
  </sortState>
  <tableColumns count="12">
    <tableColumn id="1" xr3:uid="{00000000-0010-0000-0C00-000001000000}" name="Column1" headerRowDxfId="344" dataDxfId="343" dataCellStyle="Comma 23"/>
    <tableColumn id="2" xr3:uid="{00000000-0010-0000-0C00-000002000000}" name="Column2" headerRowDxfId="342" dataDxfId="341" headerRowCellStyle="Comma 23" dataCellStyle="Comma 95"/>
    <tableColumn id="3" xr3:uid="{00000000-0010-0000-0C00-000003000000}" name="Column3" headerRowDxfId="340" dataDxfId="339" headerRowCellStyle="Comma" dataCellStyle="Comma"/>
    <tableColumn id="4" xr3:uid="{00000000-0010-0000-0C00-000004000000}" name="Column4" headerRowDxfId="338" dataDxfId="337" headerRowCellStyle="Comma 23" dataCellStyle="Comma 95"/>
    <tableColumn id="5" xr3:uid="{00000000-0010-0000-0C00-000005000000}" name="Column5" headerRowDxfId="336" dataDxfId="335" headerRowCellStyle="Comma" dataCellStyle="Comma"/>
    <tableColumn id="7" xr3:uid="{00000000-0010-0000-0C00-000007000000}" name="Column7" headerRowDxfId="334" dataDxfId="333" headerRowCellStyle="Comma" dataCellStyle="Comma 95"/>
    <tableColumn id="6" xr3:uid="{00000000-0010-0000-0C00-000006000000}" name="Column6" headerRowDxfId="332" dataDxfId="331" headerRowCellStyle="Comma" dataCellStyle="Comma 95"/>
    <tableColumn id="11" xr3:uid="{00000000-0010-0000-0C00-00000B000000}" name="Column11" headerRowDxfId="330" dataDxfId="329" headerRowCellStyle="Comma 23" dataCellStyle="Comma 95"/>
    <tableColumn id="10" xr3:uid="{00000000-0010-0000-0C00-00000A000000}" name="Column10" headerRowDxfId="328" dataDxfId="327" headerRowCellStyle="Comma 23" dataCellStyle="Comma">
      <calculatedColumnFormula>(F4/$H$268)*100</calculatedColumnFormula>
    </tableColumn>
    <tableColumn id="12" xr3:uid="{00000000-0010-0000-0C00-00000C000000}" name="Column12" headerRowDxfId="326" dataDxfId="325" headerRowCellStyle="Comma 23" dataCellStyle="Comma">
      <calculatedColumnFormula>(G4/$H$268)*100</calculatedColumnFormula>
    </tableColumn>
    <tableColumn id="8" xr3:uid="{00000000-0010-0000-0C00-000008000000}" name="Column8" headerRowDxfId="324" dataDxfId="323" headerRowCellStyle="Comma" dataCellStyle="Comma">
      <calculatedColumnFormula>((H4/D4)-1)*100</calculatedColumnFormula>
    </tableColumn>
    <tableColumn id="9" xr3:uid="{00000000-0010-0000-0C00-000009000000}" name="Column9" headerRowDxfId="322" dataDxfId="321" headerRowCellStyle="Comma" dataCellStyle="Comma">
      <calculatedColumnFormula>((H4/B4)-1)*100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D000000}" name="Table25" displayName="Table25" ref="A4:I225" headerRowCount="0" totalsRowShown="0" headerRowDxfId="320" dataDxfId="319" tableBorderDxfId="318" headerRowCellStyle="Comma" dataCellStyle="Comma">
  <tableColumns count="9">
    <tableColumn id="1" xr3:uid="{00000000-0010-0000-0D00-000001000000}" name="Column1" headerRowDxfId="317" dataDxfId="316"/>
    <tableColumn id="2" xr3:uid="{00000000-0010-0000-0D00-000002000000}" name="Column2" headerRowDxfId="315" dataDxfId="314" headerRowCellStyle="Comma" dataCellStyle="Comma 93"/>
    <tableColumn id="3" xr3:uid="{00000000-0010-0000-0D00-000003000000}" name="Column3" headerRowDxfId="313" dataDxfId="312" headerRowCellStyle="Comma" dataCellStyle="Comma"/>
    <tableColumn id="4" xr3:uid="{00000000-0010-0000-0D00-000004000000}" name="Column4" headerRowDxfId="311" dataDxfId="310" headerRowCellStyle="Comma" dataCellStyle="Comma 93"/>
    <tableColumn id="5" xr3:uid="{00000000-0010-0000-0D00-000005000000}" name="Column5" headerRowDxfId="309" dataDxfId="308" headerRowCellStyle="Comma" dataCellStyle="Comma"/>
    <tableColumn id="6" xr3:uid="{00000000-0010-0000-0D00-000006000000}" name="Column6" headerRowDxfId="307" dataDxfId="306" headerRowCellStyle="Comma" dataCellStyle="Comma 93"/>
    <tableColumn id="7" xr3:uid="{00000000-0010-0000-0D00-000007000000}" name="Column7" headerRowDxfId="305" dataDxfId="304" headerRowCellStyle="Comma" dataCellStyle="Comma"/>
    <tableColumn id="8" xr3:uid="{00000000-0010-0000-0D00-000008000000}" name="Column8" headerRowDxfId="303" dataDxfId="302" headerRowCellStyle="Comma" dataCellStyle="Comma">
      <calculatedColumnFormula>((F4/D4)-1)*100</calculatedColumnFormula>
    </tableColumn>
    <tableColumn id="9" xr3:uid="{00000000-0010-0000-0D00-000009000000}" name="Column9" headerRowDxfId="301" dataDxfId="300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E000000}" name="Table26" displayName="Table26" ref="A4:I268" headerRowCount="0" totalsRowShown="0" headerRowDxfId="299" dataDxfId="298" tableBorderDxfId="297" dataCellStyle="Comma">
  <sortState xmlns:xlrd2="http://schemas.microsoft.com/office/spreadsheetml/2017/richdata2" ref="A4:I268">
    <sortCondition ref="A4:A268"/>
  </sortState>
  <tableColumns count="9">
    <tableColumn id="1" xr3:uid="{00000000-0010-0000-0E00-000001000000}" name="Column1" headerRowDxfId="296" dataDxfId="295" headerRowCellStyle="Comma" dataCellStyle="Comma 72 2"/>
    <tableColumn id="2" xr3:uid="{00000000-0010-0000-0E00-000002000000}" name="Column2" headerRowDxfId="294" dataDxfId="293" headerRowCellStyle="Comma" dataCellStyle="Comma 95"/>
    <tableColumn id="3" xr3:uid="{00000000-0010-0000-0E00-000003000000}" name="Column3" headerRowDxfId="292" dataDxfId="291" headerRowCellStyle="Comma" dataCellStyle="Comma"/>
    <tableColumn id="4" xr3:uid="{00000000-0010-0000-0E00-000004000000}" name="Column4" headerRowDxfId="290" dataDxfId="289" headerRowCellStyle="Comma" dataCellStyle="Comma 95"/>
    <tableColumn id="5" xr3:uid="{00000000-0010-0000-0E00-000005000000}" name="Column5" headerRowDxfId="288" dataDxfId="287" headerRowCellStyle="Comma" dataCellStyle="Comma"/>
    <tableColumn id="6" xr3:uid="{00000000-0010-0000-0E00-000006000000}" name="Column6" headerRowDxfId="286" dataDxfId="285" headerRowCellStyle="Comma" dataCellStyle="Comma 95"/>
    <tableColumn id="7" xr3:uid="{00000000-0010-0000-0E00-000007000000}" name="Column7" headerRowDxfId="284" dataDxfId="283" headerRowCellStyle="Comma" dataCellStyle="Comma"/>
    <tableColumn id="8" xr3:uid="{00000000-0010-0000-0E00-000008000000}" name="Column8" headerRowDxfId="282" dataDxfId="281" headerRowCellStyle="Comma" dataCellStyle="Comma">
      <calculatedColumnFormula>((F4/D4)-1)*100</calculatedColumnFormula>
    </tableColumn>
    <tableColumn id="9" xr3:uid="{00000000-0010-0000-0E00-000009000000}" name="Column9" headerRowDxfId="280" dataDxfId="27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F000000}" name="Table6" displayName="Table6" ref="A2:F46" totalsRowShown="0" headerRowDxfId="278" dataDxfId="276" headerRowBorderDxfId="277" tableBorderDxfId="275" dataCellStyle="Comma 95">
  <sortState xmlns:xlrd2="http://schemas.microsoft.com/office/spreadsheetml/2017/richdata2" ref="A3:F46">
    <sortCondition descending="1" ref="F3:F46"/>
  </sortState>
  <tableColumns count="6">
    <tableColumn id="1" xr3:uid="{00000000-0010-0000-0F00-000001000000}" name="Partner \ SITC" dataDxfId="274" totalsRowDxfId="273" dataCellStyle="Normal 8"/>
    <tableColumn id="2" xr3:uid="{00000000-0010-0000-0F00-000002000000}" name="286:Uranium or thorium ores and concentrates" dataDxfId="272" totalsRowDxfId="271" dataCellStyle="Comma 95"/>
    <tableColumn id="3" xr3:uid="{00000000-0010-0000-0F00-000003000000}" name="667:Pearls and precious or semiprecious stones, unworked or worked" dataDxfId="270" totalsRowDxfId="269" dataCellStyle="Comma 95"/>
    <tableColumn id="4" xr3:uid="{00000000-0010-0000-0F00-000004000000}" name="971:Gold, non-monetary (excluding gold ores and concentrates)" dataDxfId="268" totalsRowDxfId="267" dataCellStyle="Comma 95"/>
    <tableColumn id="5" xr3:uid="{00000000-0010-0000-0F00-000005000000}" name="034:Fish, fresh (live or dead), chilled or frozen" dataDxfId="266" totalsRowDxfId="265" dataCellStyle="Comma 95"/>
    <tableColumn id="6" xr3:uid="{00000000-0010-0000-0F00-000006000000}" name="334:Petroleum oils and oils obtained from bituminous minerals (other than crude); preparations, n.e.s., " dataDxfId="264" totalsRowDxfId="263" dataCellStyle="Comma 95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0000000}" name="Table17" displayName="Table17" ref="A2:F23" totalsRowShown="0" headerRowDxfId="262" dataDxfId="261" tableBorderDxfId="260" dataCellStyle="Comma 10 10 2 2 2 2 2 2 2 2">
  <sortState xmlns:xlrd2="http://schemas.microsoft.com/office/spreadsheetml/2017/richdata2" ref="A3:F23">
    <sortCondition descending="1" ref="F3:F23"/>
  </sortState>
  <tableColumns count="6">
    <tableColumn id="1" xr3:uid="{00000000-0010-0000-1000-000001000000}" name="Partner \ SITC" dataDxfId="259"/>
    <tableColumn id="2" xr3:uid="{00000000-0010-0000-1000-000002000000}" name="682:Copper and articles of copper" dataDxfId="258" dataCellStyle="Comma 10 10 2 2 2 2 2 2 2 2"/>
    <tableColumn id="3" xr3:uid="{00000000-0010-0000-1000-000003000000}" name="334:Petroleum oils and oils obtained from bituminous minerals (other than crude); preparations, n.e.s., " dataDxfId="257" dataCellStyle="Comma 10 10 2 2 2 2 2 2 2 2"/>
    <tableColumn id="4" xr3:uid="{00000000-0010-0000-1000-000004000000}" name="723:Civil engineering and contractors' plant and equipment; parts thereof" dataDxfId="256" dataCellStyle="Comma 10 10 2 2 2 2 2 2 2 2"/>
    <tableColumn id="5" xr3:uid="{00000000-0010-0000-1000-000005000000}" name="284:Nickel ores and concentrates; nickel mattes, nickel oxide sinters and other intermediate products of nickel metallurgy" dataDxfId="255" dataCellStyle="Comma 10 10 2 2 2 2 2 2 2 2"/>
    <tableColumn id="6" xr3:uid="{00000000-0010-0000-1000-000006000000}" name="667:Pearls and precious or semiprecious stones, unworked or worked" dataDxfId="254" dataCellStyle="Comma 10 10 2 2 2 2 2 2 2 2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1000000}" name="Table5" displayName="Table5" ref="A2:F55" totalsRowShown="0" headerRowDxfId="253" dataDxfId="252" tableBorderDxfId="251" dataCellStyle="Comma 93">
  <sortState xmlns:xlrd2="http://schemas.microsoft.com/office/spreadsheetml/2017/richdata2" ref="A3:F55">
    <sortCondition descending="1" ref="E3:E55"/>
  </sortState>
  <tableColumns count="6">
    <tableColumn id="1" xr3:uid="{00000000-0010-0000-1100-000001000000}" name="Partner \ SITC" dataDxfId="250"/>
    <tableColumn id="2" xr3:uid="{00000000-0010-0000-1100-000002000000}" name="283:Copper ores and concentrates; copper mattes; cement copper" dataDxfId="249" dataCellStyle="Comma 93"/>
    <tableColumn id="3" xr3:uid="{00000000-0010-0000-1100-000003000000}" name="334:Petroleum oils and oils obtained from bituminous minerals (other than crude); preparations, n.e.s., " dataDxfId="248" dataCellStyle="Comma 93"/>
    <tableColumn id="4" xr3:uid="{00000000-0010-0000-1100-000004000000}" name="522:Inorganic chemical elements, oxides and halogen salts" dataDxfId="247" dataCellStyle="Comma 93"/>
    <tableColumn id="5" xr3:uid="{00000000-0010-0000-1100-000005000000}" name="723:Civil engineering and contractors' plant and equipment; parts thereof" dataDxfId="246" dataCellStyle="Comma 93"/>
    <tableColumn id="6" xr3:uid="{00000000-0010-0000-1100-000006000000}" name="782:Motor vehicles for the transport of goods and special-purpose motor vehicles" dataDxfId="245" dataCellStyle="Comma 93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2000000}" name="Table30" displayName="Table30" ref="A4:I13" headerRowCount="0" totalsRowShown="0" headerRowDxfId="244" dataDxfId="243" tableBorderDxfId="242" headerRowCellStyle="Comma" dataCellStyle="Comma">
  <tableColumns count="9">
    <tableColumn id="1" xr3:uid="{00000000-0010-0000-1200-000001000000}" name="Column1" headerRowDxfId="241" dataDxfId="240" headerRowCellStyle="Comma" dataCellStyle="Comma"/>
    <tableColumn id="2" xr3:uid="{00000000-0010-0000-1200-000002000000}" name="Column2" headerRowDxfId="239" dataDxfId="238" headerRowCellStyle="Comma" dataCellStyle="Comma 95"/>
    <tableColumn id="3" xr3:uid="{00000000-0010-0000-1200-000003000000}" name="Column3" headerRowDxfId="237" dataDxfId="236" headerRowCellStyle="Comma" dataCellStyle="Comma"/>
    <tableColumn id="4" xr3:uid="{00000000-0010-0000-1200-000004000000}" name="Column4" headerRowDxfId="235" dataDxfId="234" headerRowCellStyle="Comma" dataCellStyle="Comma 95"/>
    <tableColumn id="5" xr3:uid="{00000000-0010-0000-1200-000005000000}" name="Column5" headerRowDxfId="233" dataDxfId="232" headerRowCellStyle="Comma" dataCellStyle="Comma"/>
    <tableColumn id="6" xr3:uid="{00000000-0010-0000-1200-000006000000}" name="Column6" headerRowDxfId="231" dataDxfId="230" headerRowCellStyle="Comma" dataCellStyle="Comma 95"/>
    <tableColumn id="7" xr3:uid="{00000000-0010-0000-1200-000007000000}" name="Column7" headerRowDxfId="229" dataDxfId="228" headerRowCellStyle="Comma" dataCellStyle="Comma"/>
    <tableColumn id="8" xr3:uid="{00000000-0010-0000-1200-000008000000}" name="Column8" headerRowDxfId="227" dataDxfId="226" headerRowCellStyle="Comma" dataCellStyle="Comma">
      <calculatedColumnFormula>((F4/D4)-1)*100</calculatedColumnFormula>
    </tableColumn>
    <tableColumn id="9" xr3:uid="{00000000-0010-0000-1200-000009000000}" name="Column9" headerRowDxfId="225" dataDxfId="22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01000000}" name="Table736" displayName="Table736" ref="F11:I275" headerRowCount="0" totalsRowShown="0" headerRowDxfId="531" dataDxfId="530" tableBorderDxfId="529" headerRowCellStyle="Comma" dataCellStyle="Comma">
  <sortState xmlns:xlrd2="http://schemas.microsoft.com/office/spreadsheetml/2017/richdata2" ref="F11:I275">
    <sortCondition ref="I11:I275"/>
  </sortState>
  <tableColumns count="4">
    <tableColumn id="1" xr3:uid="{00000000-0010-0000-0100-000001000000}" name="Column1" headerRowDxfId="528" dataDxfId="527" dataCellStyle="Comma"/>
    <tableColumn id="2" xr3:uid="{00000000-0010-0000-0100-000002000000}" name="Column2" headerRowDxfId="526" dataDxfId="525" headerRowCellStyle="Comma 87" dataCellStyle="Comma"/>
    <tableColumn id="3" xr3:uid="{00000000-0010-0000-0100-000003000000}" name="Column3" headerRowDxfId="524" dataDxfId="523" headerRowCellStyle="Comma 2" dataCellStyle="Comma"/>
    <tableColumn id="4" xr3:uid="{00000000-0010-0000-0100-000004000000}" name="Column4" headerRowDxfId="522" dataDxfId="521" headerRowCellStyle="Comma 84" dataCellStyle="Comma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3000000}" name="Table7" displayName="Table7" ref="A2:J215" totalsRowShown="0" headerRowDxfId="223" dataDxfId="222" totalsRowDxfId="220" tableBorderDxfId="221" dataCellStyle="Comma 92">
  <sortState xmlns:xlrd2="http://schemas.microsoft.com/office/spreadsheetml/2017/richdata2" ref="A3:J215">
    <sortCondition descending="1" ref="I3:I215"/>
  </sortState>
  <tableColumns count="10">
    <tableColumn id="1" xr3:uid="{00000000-0010-0000-1300-000001000000}" name="SITC \ Partner" dataDxfId="219" totalsRowDxfId="218"/>
    <tableColumn id="2" xr3:uid="{00000000-0010-0000-1300-000002000000}" name="BRIC" dataDxfId="217" totalsRowDxfId="216" dataCellStyle="Comma 92"/>
    <tableColumn id="3" xr3:uid="{00000000-0010-0000-1300-000003000000}" name="COMESA" dataDxfId="215" totalsRowDxfId="214" dataCellStyle="Comma 92"/>
    <tableColumn id="4" xr3:uid="{00000000-0010-0000-1300-000004000000}" name="COMESA excl. SADC" dataDxfId="213" totalsRowDxfId="212" dataCellStyle="Comma 92"/>
    <tableColumn id="5" xr3:uid="{00000000-0010-0000-1300-000005000000}" name="EFTA" dataDxfId="211" totalsRowDxfId="210" dataCellStyle="Comma 92"/>
    <tableColumn id="6" xr3:uid="{00000000-0010-0000-1300-000006000000}" name="EU" dataDxfId="209" totalsRowDxfId="208" dataCellStyle="Comma 92"/>
    <tableColumn id="7" xr3:uid="{00000000-0010-0000-1300-000007000000}" name="MERCOSUR" dataDxfId="207" totalsRowDxfId="206" dataCellStyle="Comma 92"/>
    <tableColumn id="8" xr3:uid="{00000000-0010-0000-1300-000008000000}" name="SACU" dataDxfId="205" totalsRowDxfId="204" dataCellStyle="Comma 92"/>
    <tableColumn id="9" xr3:uid="{00000000-0010-0000-1300-000009000000}" name="SADC excl. SACU" dataDxfId="203" totalsRowDxfId="202" dataCellStyle="Comma 92"/>
    <tableColumn id="10" xr3:uid="{00000000-0010-0000-1300-00000A000000}" name="OECD" dataDxfId="201" totalsRowDxfId="200" dataCellStyle="Comma 92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4000000}" name="Table32" displayName="Table32" ref="A4:I13" headerRowCount="0" totalsRowShown="0" headerRowDxfId="199" dataDxfId="198" tableBorderDxfId="197" headerRowCellStyle="Comma">
  <tableColumns count="9">
    <tableColumn id="1" xr3:uid="{00000000-0010-0000-1400-000001000000}" name="Column1" headerRowDxfId="196" dataDxfId="195" headerRowCellStyle="Comma" dataCellStyle="Comma"/>
    <tableColumn id="2" xr3:uid="{00000000-0010-0000-1400-000002000000}" name="Column2" headerRowDxfId="194" dataDxfId="193" headerRowCellStyle="Comma" dataCellStyle="Comma 95"/>
    <tableColumn id="3" xr3:uid="{00000000-0010-0000-1400-000003000000}" name="Column3" headerRowDxfId="192" dataDxfId="191" headerRowCellStyle="Comma" dataCellStyle="Comma"/>
    <tableColumn id="4" xr3:uid="{00000000-0010-0000-1400-000004000000}" name="Column4" headerRowDxfId="190" dataDxfId="189" headerRowCellStyle="Comma" dataCellStyle="Comma 95"/>
    <tableColumn id="5" xr3:uid="{00000000-0010-0000-1400-000005000000}" name="Column5" headerRowDxfId="188" dataDxfId="187" headerRowCellStyle="Comma" dataCellStyle="Comma"/>
    <tableColumn id="6" xr3:uid="{00000000-0010-0000-1400-000006000000}" name="Column6" headerRowDxfId="186" dataDxfId="185" headerRowCellStyle="Comma" dataCellStyle="Comma 95"/>
    <tableColumn id="7" xr3:uid="{00000000-0010-0000-1400-000007000000}" name="Column7" headerRowDxfId="184" dataDxfId="183" headerRowCellStyle="Comma" dataCellStyle="Comma"/>
    <tableColumn id="8" xr3:uid="{00000000-0010-0000-1400-000008000000}" name="Column8" headerRowDxfId="182" dataDxfId="181" headerRowCellStyle="Comma" dataCellStyle="Comma">
      <calculatedColumnFormula>((F4/D4)-1)*100</calculatedColumnFormula>
    </tableColumn>
    <tableColumn id="9" xr3:uid="{00000000-0010-0000-1400-000009000000}" name="Column9" headerRowDxfId="180" dataDxfId="17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5000000}" name="Table8" displayName="Table8" ref="A2:J245" totalsRowShown="0" headerRowDxfId="178" dataDxfId="177" totalsRowDxfId="175" tableBorderDxfId="176" dataCellStyle="Comma 92">
  <sortState xmlns:xlrd2="http://schemas.microsoft.com/office/spreadsheetml/2017/richdata2" ref="A3:J245">
    <sortCondition descending="1" ref="C3:C245"/>
  </sortState>
  <tableColumns count="10">
    <tableColumn id="1" xr3:uid="{00000000-0010-0000-1500-000001000000}" name="SITC \ Partner" dataDxfId="174" totalsRowDxfId="173"/>
    <tableColumn id="2" xr3:uid="{00000000-0010-0000-1500-000002000000}" name="BRIC" dataDxfId="172" totalsRowDxfId="171" dataCellStyle="Comma 92"/>
    <tableColumn id="3" xr3:uid="{00000000-0010-0000-1500-000003000000}" name="COMESA" dataDxfId="170" totalsRowDxfId="169" dataCellStyle="Comma 92"/>
    <tableColumn id="4" xr3:uid="{00000000-0010-0000-1500-000004000000}" name="COMESA excl. SADC" dataDxfId="168" totalsRowDxfId="167" dataCellStyle="Comma 92"/>
    <tableColumn id="5" xr3:uid="{00000000-0010-0000-1500-000005000000}" name="EFTA" dataDxfId="166" totalsRowDxfId="165" dataCellStyle="Comma 92"/>
    <tableColumn id="6" xr3:uid="{00000000-0010-0000-1500-000006000000}" name="EU" dataDxfId="164" totalsRowDxfId="163" dataCellStyle="Comma 92"/>
    <tableColumn id="7" xr3:uid="{00000000-0010-0000-1500-000007000000}" name="MERCOSUR" dataDxfId="162" totalsRowDxfId="161" dataCellStyle="Comma 92"/>
    <tableColumn id="8" xr3:uid="{00000000-0010-0000-1500-000008000000}" name="SACU" dataDxfId="160" totalsRowDxfId="159" dataCellStyle="Comma 92"/>
    <tableColumn id="9" xr3:uid="{00000000-0010-0000-1500-000009000000}" name="SADC excl. SACU" dataDxfId="158" totalsRowDxfId="157" dataCellStyle="Comma 92"/>
    <tableColumn id="10" xr3:uid="{00000000-0010-0000-1500-00000A000000}" name="OECD" dataDxfId="156" totalsRowDxfId="155" dataCellStyle="Comma 9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6000000}" name="Table34" displayName="Table34" ref="A4:I9" headerRowCount="0" totalsRowShown="0" headerRowDxfId="154" dataDxfId="153" tableBorderDxfId="152">
  <tableColumns count="9">
    <tableColumn id="1" xr3:uid="{00000000-0010-0000-1600-000001000000}" name="Column1" headerRowDxfId="151" dataDxfId="150" headerRowCellStyle="Comma" dataCellStyle="Comma"/>
    <tableColumn id="2" xr3:uid="{00000000-0010-0000-1600-000002000000}" name="Column2" headerRowDxfId="149" dataDxfId="148" headerRowCellStyle="Comma" dataCellStyle="Comma 85"/>
    <tableColumn id="3" xr3:uid="{00000000-0010-0000-1600-000003000000}" name="Column3" headerRowDxfId="147" dataDxfId="146" headerRowCellStyle="Comma" dataCellStyle="Comma"/>
    <tableColumn id="4" xr3:uid="{00000000-0010-0000-1600-000004000000}" name="Column4" headerRowDxfId="145" dataDxfId="144" headerRowCellStyle="Comma" dataCellStyle="Comma 85"/>
    <tableColumn id="5" xr3:uid="{00000000-0010-0000-1600-000005000000}" name="Column5" headerRowDxfId="143" dataDxfId="142" headerRowCellStyle="Comma" dataCellStyle="Comma"/>
    <tableColumn id="6" xr3:uid="{00000000-0010-0000-1600-000006000000}" name="Column6" headerRowDxfId="141" dataDxfId="140" headerRowCellStyle="Comma" dataCellStyle="Comma 85"/>
    <tableColumn id="7" xr3:uid="{00000000-0010-0000-1600-000007000000}" name="Column7" headerRowDxfId="139" dataDxfId="138" headerRowCellStyle="Comma" dataCellStyle="Comma"/>
    <tableColumn id="8" xr3:uid="{00000000-0010-0000-1600-000008000000}" name="Column8" headerRowDxfId="137" dataDxfId="136" headerRowCellStyle="Comma" dataCellStyle="Comma"/>
    <tableColumn id="9" xr3:uid="{00000000-0010-0000-1600-000009000000}" name="Column9" headerRowDxfId="135" dataDxfId="134" headerRowCellStyle="Comma" dataCellStyle="Comm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7000000}" name="Table18" displayName="Table18" ref="A4:D245" totalsRowShown="0" headerRowDxfId="133" dataDxfId="131" headerRowBorderDxfId="132" tableBorderDxfId="130" dataCellStyle="Comma 96">
  <autoFilter ref="A4:D245" xr:uid="{00000000-0009-0000-0100-000012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700-000001000000}" name="Period" dataDxfId="129"/>
    <tableColumn id="2" xr3:uid="{00000000-0010-0000-1700-000002000000}" name="Jan-23" dataDxfId="128" dataCellStyle="Comma 96"/>
    <tableColumn id="3" xr3:uid="{00000000-0010-0000-1700-000003000000}" name="Dec-23" dataDxfId="127" dataCellStyle="Comma 96"/>
    <tableColumn id="4" xr3:uid="{00000000-0010-0000-1700-000004000000}" name="Jan-24" dataDxfId="126" dataCellStyle="Comma 9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8000000}" name="Table20" displayName="Table20" ref="K4:N245" totalsRowShown="0" headerRowDxfId="125" dataDxfId="123" headerRowBorderDxfId="124" tableBorderDxfId="122" dataCellStyle="Comma 96">
  <autoFilter ref="K4:N245" xr:uid="{00000000-0009-0000-0100-000014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800-000001000000}" name="Period" dataDxfId="121"/>
    <tableColumn id="2" xr3:uid="{00000000-0010-0000-1800-000002000000}" name="Jan-23" dataDxfId="120" dataCellStyle="Comma 96"/>
    <tableColumn id="3" xr3:uid="{00000000-0010-0000-1800-000003000000}" name="Dec-23" dataDxfId="119" dataCellStyle="Comma 96"/>
    <tableColumn id="4" xr3:uid="{00000000-0010-0000-1800-000004000000}" name="Jan-24" dataDxfId="118" dataCellStyle="Comma 96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9000000}" name="Table19" displayName="Table19" ref="F4:I245" totalsRowShown="0" headerRowDxfId="117" dataDxfId="115" headerRowBorderDxfId="116" tableBorderDxfId="114" dataCellStyle="Comma 96">
  <autoFilter ref="F4:I245" xr:uid="{00000000-0009-0000-0100-000013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900-000001000000}" name="Period" dataDxfId="113"/>
    <tableColumn id="2" xr3:uid="{00000000-0010-0000-1900-000002000000}" name="Jan-23" dataDxfId="112" dataCellStyle="Comma 96"/>
    <tableColumn id="3" xr3:uid="{00000000-0010-0000-1900-000003000000}" name="Dec-23" dataDxfId="111" dataCellStyle="Comma 96"/>
    <tableColumn id="4" xr3:uid="{00000000-0010-0000-1900-000004000000}" name="Jan-24" dataDxfId="110" dataCellStyle="Comma 96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A000000}" name="Table38" displayName="Table38" ref="A4:I12" headerRowCount="0" totalsRowShown="0" headerRowDxfId="109" dataDxfId="108" tableBorderDxfId="107">
  <tableColumns count="9">
    <tableColumn id="1" xr3:uid="{00000000-0010-0000-1A00-000001000000}" name="Column1" headerRowDxfId="106" dataDxfId="105" headerRowCellStyle="Comma" dataCellStyle="Comma"/>
    <tableColumn id="2" xr3:uid="{00000000-0010-0000-1A00-000002000000}" name="Column2" headerRowDxfId="104" dataDxfId="103" headerRowCellStyle="Comma" dataCellStyle="Comma 72 2"/>
    <tableColumn id="3" xr3:uid="{00000000-0010-0000-1A00-000003000000}" name="Column3" headerRowDxfId="102" dataDxfId="101" headerRowCellStyle="Comma" dataCellStyle="Comma">
      <calculatedColumnFormula>(B4/$B$12)*100</calculatedColumnFormula>
    </tableColumn>
    <tableColumn id="4" xr3:uid="{00000000-0010-0000-1A00-000004000000}" name="Column4" headerRowDxfId="100" dataDxfId="99" headerRowCellStyle="Comma" dataCellStyle="Comma 72 2"/>
    <tableColumn id="5" xr3:uid="{00000000-0010-0000-1A00-000005000000}" name="Column5" headerRowDxfId="98" dataDxfId="97" headerRowCellStyle="Comma" dataCellStyle="Comma">
      <calculatedColumnFormula>(D4/$D$12)*100</calculatedColumnFormula>
    </tableColumn>
    <tableColumn id="6" xr3:uid="{00000000-0010-0000-1A00-000006000000}" name="Column6" headerRowDxfId="96" dataDxfId="95" headerRowCellStyle="Comma" dataCellStyle="Comma 72 2"/>
    <tableColumn id="7" xr3:uid="{00000000-0010-0000-1A00-000007000000}" name="Column7" headerRowDxfId="94" dataDxfId="93" headerRowCellStyle="Comma" dataCellStyle="Comma">
      <calculatedColumnFormula>(F4/$F$12)*100</calculatedColumnFormula>
    </tableColumn>
    <tableColumn id="8" xr3:uid="{00000000-0010-0000-1A00-000008000000}" name="Column8" headerRowDxfId="92" dataDxfId="91" headerRowCellStyle="Comma" dataCellStyle="Comma">
      <calculatedColumnFormula>((F4/D4)-1)*100</calculatedColumnFormula>
    </tableColumn>
    <tableColumn id="9" xr3:uid="{00000000-0010-0000-1A00-000009000000}" name="Column9" headerRowDxfId="90" dataDxfId="8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B000000}" name="Table42" displayName="Table42" ref="A3:D8" headerRowCount="0" totalsRowShown="0" headerRowDxfId="88" dataDxfId="87" tableBorderDxfId="86" headerRowCellStyle="Comma 23">
  <tableColumns count="4">
    <tableColumn id="1" xr3:uid="{00000000-0010-0000-1B00-000001000000}" name="Column1" headerRowDxfId="85" dataDxfId="84"/>
    <tableColumn id="2" xr3:uid="{00000000-0010-0000-1B00-000002000000}" name="Column2" headerRowDxfId="83" dataDxfId="82" headerRowCellStyle="Comma 23" dataCellStyle="Comma 80"/>
    <tableColumn id="3" xr3:uid="{00000000-0010-0000-1B00-000003000000}" name="Column3" headerRowDxfId="81" dataDxfId="80" headerRowCellStyle="Comma 23" dataCellStyle="Comma 80"/>
    <tableColumn id="4" xr3:uid="{00000000-0010-0000-1B00-000004000000}" name="Column4" headerRowDxfId="79" dataDxfId="78" headerRowCellStyle="Comma 23" dataCellStyle="Comma 80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1C000000}" name="Table43" displayName="Table43" ref="A3:D11" headerRowCount="0" totalsRowShown="0" headerRowDxfId="77" dataDxfId="76" tableBorderDxfId="75" headerRowCellStyle="Comma 23">
  <tableColumns count="4">
    <tableColumn id="1" xr3:uid="{00000000-0010-0000-1C00-000001000000}" name="Column1" headerRowDxfId="74" dataDxfId="73"/>
    <tableColumn id="2" xr3:uid="{00000000-0010-0000-1C00-000002000000}" name="Column2" headerRowDxfId="72" dataDxfId="71" headerRowCellStyle="Comma 23" dataCellStyle="Comma 91"/>
    <tableColumn id="3" xr3:uid="{00000000-0010-0000-1C00-000003000000}" name="Column3" headerRowDxfId="70" dataDxfId="69" headerRowCellStyle="Comma 23" dataCellStyle="Comma 91"/>
    <tableColumn id="4" xr3:uid="{00000000-0010-0000-1C00-000004000000}" name="Column4" headerRowDxfId="68" dataDxfId="67" headerRowCellStyle="Comma 23" dataCellStyle="Comma 9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Table9" displayName="Table9" ref="A2:E14" totalsRowShown="0" headerRowDxfId="520" dataDxfId="518" headerRowBorderDxfId="519" tableBorderDxfId="517">
  <tableColumns count="5">
    <tableColumn id="1" xr3:uid="{00000000-0010-0000-0200-000001000000}" name="Period" dataDxfId="516"/>
    <tableColumn id="2" xr3:uid="{00000000-0010-0000-0200-000002000000}" name="Total Exports" dataDxfId="515" dataCellStyle="Comma 96"/>
    <tableColumn id="3" xr3:uid="{00000000-0010-0000-0200-000003000000}" name="Total Imports" dataDxfId="514" dataCellStyle="Comma 96"/>
    <tableColumn id="4" xr3:uid="{00000000-0010-0000-0200-000004000000}" name="Cumulative exports 2023" dataDxfId="513"/>
    <tableColumn id="5" xr3:uid="{00000000-0010-0000-0200-000005000000}" name="Cumulative imports 2023" dataDxfId="512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D000000}" name="Table441038" displayName="Table441038" ref="A3:B19" headerRowCount="0" headerRowDxfId="66" dataDxfId="65" totalsRowDxfId="63" tableBorderDxfId="64">
  <sortState xmlns:xlrd2="http://schemas.microsoft.com/office/spreadsheetml/2017/richdata2" ref="A3:B18">
    <sortCondition descending="1" ref="B3:B18"/>
  </sortState>
  <tableColumns count="2">
    <tableColumn id="1" xr3:uid="{00000000-0010-0000-1D00-000001000000}" name="Column1" headerRowDxfId="62" dataDxfId="61"/>
    <tableColumn id="2" xr3:uid="{00000000-0010-0000-1D00-000002000000}" name="Column2" headerRowDxfId="60" dataDxfId="59" headerRowCellStyle="Comma 23" dataCellStyle="Comma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1E000000}" name="Table4511" displayName="Table4511" ref="D3:E24" headerRowCount="0" totalsRowCount="1" headerRowDxfId="58" dataDxfId="57" totalsRowDxfId="55" tableBorderDxfId="56">
  <sortState xmlns:xlrd2="http://schemas.microsoft.com/office/spreadsheetml/2017/richdata2" ref="D3:E23">
    <sortCondition descending="1" ref="E3:E23"/>
  </sortState>
  <tableColumns count="2">
    <tableColumn id="1" xr3:uid="{00000000-0010-0000-1E00-000001000000}" name="Column1" totalsRowLabel="Total" headerRowDxfId="54" dataDxfId="53" totalsRowDxfId="52" dataCellStyle="Comma"/>
    <tableColumn id="2" xr3:uid="{00000000-0010-0000-1E00-000002000000}" name="Column2" totalsRowFunction="custom" headerRowDxfId="51" dataDxfId="50" totalsRowDxfId="49" headerRowCellStyle="Comma" dataCellStyle="Comma 2">
      <totalsRowFormula>SUM(E3:E23)</totalsRow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F000000}" name="Table461242" displayName="Table461242" ref="H3:J15" headerRowCount="0" headerRowDxfId="48" dataDxfId="47" totalsRowDxfId="45" tableBorderDxfId="46">
  <tableColumns count="3">
    <tableColumn id="1" xr3:uid="{00000000-0010-0000-1F00-000001000000}" name="Column1" totalsRowLabel="Total" headerRowDxfId="44" dataDxfId="43" totalsRowDxfId="42"/>
    <tableColumn id="2" xr3:uid="{00000000-0010-0000-1F00-000002000000}" name="Column2" headerRowDxfId="41" dataDxfId="40" totalsRowDxfId="39" headerRowCellStyle="Comma 69" dataCellStyle="Comma"/>
    <tableColumn id="3" xr3:uid="{00000000-0010-0000-1F00-000003000000}" name="Column3" totalsRowFunction="sum" headerRowDxfId="38" dataDxfId="37" totalsRowDxfId="36" headerRowCellStyle="Comma 69" dataCellStyle="Comma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0000000}" name="Table50" displayName="Table50" ref="A4:E19" headerRowCount="0" totalsRowCount="1" headerRowDxfId="35" dataDxfId="34" totalsRowDxfId="32" tableBorderDxfId="33">
  <tableColumns count="5">
    <tableColumn id="1" xr3:uid="{00000000-0010-0000-2000-000001000000}" name="Column1" headerRowDxfId="31" dataDxfId="30" totalsRowDxfId="29"/>
    <tableColumn id="2" xr3:uid="{00000000-0010-0000-2000-000002000000}" name="Column2" headerRowDxfId="28" dataDxfId="27" totalsRowDxfId="26" dataCellStyle="Comma 10 10 2 2 2 2 2 2 2 2"/>
    <tableColumn id="3" xr3:uid="{00000000-0010-0000-2000-000003000000}" name="Column3" headerRowDxfId="25" dataDxfId="24" totalsRowDxfId="23" dataCellStyle="Comma 10 10 2 2 2 2 2 2 2 2"/>
    <tableColumn id="4" xr3:uid="{00000000-0010-0000-2000-000004000000}" name="Column4" headerRowDxfId="22" dataDxfId="21" totalsRowDxfId="20" dataCellStyle="Comma 10 10 2 2 2 2 2 2 2 2">
      <calculatedColumnFormula>SUM(B4:C4)</calculatedColumnFormula>
    </tableColumn>
    <tableColumn id="5" xr3:uid="{00000000-0010-0000-2000-000005000000}" name="Column5" headerRowDxfId="19" dataDxfId="18" totalsRowDxfId="17" dataCellStyle="Comma 10 10 2 2 2 2 2 2 2 2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21000000}" name="Table5112" displayName="Table5112" ref="A21:G45" headerRowCount="0" totalsRowShown="0" headerRowDxfId="16" dataDxfId="15" tableBorderDxfId="14">
  <tableColumns count="7">
    <tableColumn id="1" xr3:uid="{00000000-0010-0000-2100-000001000000}" name="Column1" headerRowDxfId="13" dataDxfId="12"/>
    <tableColumn id="6" xr3:uid="{00000000-0010-0000-2100-000006000000}" name="Column6" headerRowDxfId="11" dataDxfId="10"/>
    <tableColumn id="7" xr3:uid="{00000000-0010-0000-2100-000007000000}" name="Column7" headerRowDxfId="9" dataDxfId="8"/>
    <tableColumn id="8" xr3:uid="{00000000-0010-0000-2100-000008000000}" name="Column8" headerRowDxfId="7" dataDxfId="6" dataCellStyle="Comma 75"/>
    <tableColumn id="9" xr3:uid="{00000000-0010-0000-2100-000009000000}" name="Column9" headerRowDxfId="5" dataDxfId="4"/>
    <tableColumn id="4" xr3:uid="{00000000-0010-0000-2100-000004000000}" name="Column4" headerRowDxfId="3" dataDxfId="2" dataCellStyle="Comma 75"/>
    <tableColumn id="5" xr3:uid="{00000000-0010-0000-2100-000005000000}" name="Column5" headerRowDxfId="1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3000000}" name="Table10" displayName="Table10" ref="A2:E3" totalsRowShown="0" headerRowDxfId="511" dataDxfId="509" headerRowBorderDxfId="510" tableBorderDxfId="508">
  <tableColumns count="5">
    <tableColumn id="1" xr3:uid="{00000000-0010-0000-0300-000001000000}" name="Period" dataDxfId="507"/>
    <tableColumn id="2" xr3:uid="{00000000-0010-0000-0300-000002000000}" name="Total Exports" dataDxfId="506" dataCellStyle="Comma 94"/>
    <tableColumn id="3" xr3:uid="{00000000-0010-0000-0300-000003000000}" name="Total Imports" dataDxfId="505" dataCellStyle="Comma 94"/>
    <tableColumn id="4" xr3:uid="{00000000-0010-0000-0300-000004000000}" name="Cumulative exports 2024" dataDxfId="504"/>
    <tableColumn id="5" xr3:uid="{00000000-0010-0000-0300-000005000000}" name="Cumulative imports 2024" dataDxfId="50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4000000}" name="Table12" displayName="Table12" ref="A4:H12" headerRowCount="0" totalsRowShown="0" headerRowDxfId="502" dataDxfId="501" tableBorderDxfId="500" headerRowCellStyle="Comma">
  <tableColumns count="8">
    <tableColumn id="1" xr3:uid="{00000000-0010-0000-0400-000001000000}" name="Column1" headerRowDxfId="499" dataDxfId="498" headerRowCellStyle="Comma" dataCellStyle="Comma"/>
    <tableColumn id="2" xr3:uid="{00000000-0010-0000-0400-000002000000}" name="Column2" headerRowDxfId="497" dataDxfId="496" headerRowCellStyle="Comma" dataCellStyle="Comma 95"/>
    <tableColumn id="3" xr3:uid="{00000000-0010-0000-0400-000003000000}" name="Column3" headerRowDxfId="495" dataDxfId="494" headerRowCellStyle="Comma" dataCellStyle="Comma">
      <calculatedColumnFormula>(B4/$B$12)*100</calculatedColumnFormula>
    </tableColumn>
    <tableColumn id="4" xr3:uid="{00000000-0010-0000-0400-000004000000}" name="Column4" headerRowDxfId="493" dataDxfId="492" headerRowCellStyle="Comma" dataCellStyle="Comma 95"/>
    <tableColumn id="5" xr3:uid="{00000000-0010-0000-0400-000005000000}" name="Column5" headerRowDxfId="491" dataDxfId="490" headerRowCellStyle="Comma" dataCellStyle="Comma">
      <calculatedColumnFormula>(D4/$D$12)*100</calculatedColumnFormula>
    </tableColumn>
    <tableColumn id="6" xr3:uid="{00000000-0010-0000-0400-000006000000}" name="Column6" headerRowDxfId="489" dataDxfId="488" headerRowCellStyle="Comma" dataCellStyle="Comma 95"/>
    <tableColumn id="8" xr3:uid="{00000000-0010-0000-0400-000008000000}" name="Column8" headerRowDxfId="487" dataDxfId="486" headerRowCellStyle="Comma" dataCellStyle="Comma">
      <calculatedColumnFormula>(F4/$F$12)*100</calculatedColumnFormula>
    </tableColumn>
    <tableColumn id="7" xr3:uid="{00000000-0010-0000-0400-000007000000}" name="Column7" headerRowDxfId="485" dataDxfId="484" headerRowCellStyle="Comma" dataCellStyle="Comm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5000000}" name="Table13" displayName="Table13" ref="A4:H12" headerRowCount="0" totalsRowShown="0" headerRowDxfId="483" dataDxfId="482" tableBorderDxfId="481" headerRowCellStyle="Comma">
  <tableColumns count="8">
    <tableColumn id="1" xr3:uid="{00000000-0010-0000-0500-000001000000}" name="Column1" headerRowDxfId="480" dataDxfId="479" headerRowCellStyle="Comma" dataCellStyle="Comma 23"/>
    <tableColumn id="2" xr3:uid="{00000000-0010-0000-0500-000002000000}" name="Column2" headerRowDxfId="478" dataDxfId="477" headerRowCellStyle="Comma" dataCellStyle="Comma 95"/>
    <tableColumn id="3" xr3:uid="{00000000-0010-0000-0500-000003000000}" name="Column3" headerRowDxfId="476" dataDxfId="475" headerRowCellStyle="Comma" dataCellStyle="Comma">
      <calculatedColumnFormula>(B4/$B$12)*100</calculatedColumnFormula>
    </tableColumn>
    <tableColumn id="4" xr3:uid="{00000000-0010-0000-0500-000004000000}" name="Column4" headerRowDxfId="474" dataDxfId="473" headerRowCellStyle="Comma" dataCellStyle="Comma 95"/>
    <tableColumn id="5" xr3:uid="{00000000-0010-0000-0500-000005000000}" name="Column5" headerRowDxfId="472" dataDxfId="471" headerRowCellStyle="Comma" dataCellStyle="Comma">
      <calculatedColumnFormula>(D4/$D$12)*100</calculatedColumnFormula>
    </tableColumn>
    <tableColumn id="6" xr3:uid="{00000000-0010-0000-0500-000006000000}" name="Column6" headerRowDxfId="470" dataDxfId="469" headerRowCellStyle="Comma" dataCellStyle="Comma 95"/>
    <tableColumn id="7" xr3:uid="{00000000-0010-0000-0500-000007000000}" name="Column7" headerRowDxfId="468" dataDxfId="467" headerRowCellStyle="Comma" dataCellStyle="Comma">
      <calculatedColumnFormula>(F4/$F$12)*100</calculatedColumnFormula>
    </tableColumn>
    <tableColumn id="8" xr3:uid="{00000000-0010-0000-0500-000008000000}" name="Column8" headerRowDxfId="466" dataDxfId="465" headerRowCellStyle="Comma" dataCellStyle="Comma">
      <calculatedColumnFormula>Table13[[#This Row],[Column6]]-Table13[[#This Row],[Column4]]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6000000}" name="Table14" displayName="Table14" ref="A4:H14" headerRowCount="0" totalsRowShown="0" headerRowDxfId="464" dataDxfId="463" tableBorderDxfId="462">
  <tableColumns count="8">
    <tableColumn id="1" xr3:uid="{00000000-0010-0000-0600-000001000000}" name="Column1" headerRowDxfId="461" dataDxfId="460"/>
    <tableColumn id="2" xr3:uid="{00000000-0010-0000-0600-000002000000}" name="Column2" headerRowDxfId="459" dataDxfId="458" headerRowCellStyle="Comma 67" dataCellStyle="Comma 95"/>
    <tableColumn id="3" xr3:uid="{00000000-0010-0000-0600-000003000000}" name="Column3" headerRowDxfId="457" dataDxfId="456" headerRowCellStyle="Comma" dataCellStyle="Comma">
      <calculatedColumnFormula>(B4/$B$14)*100</calculatedColumnFormula>
    </tableColumn>
    <tableColumn id="4" xr3:uid="{00000000-0010-0000-0600-000004000000}" name="Column4" headerRowDxfId="455" dataDxfId="454" headerRowCellStyle="Comma 67" dataCellStyle="Comma 95"/>
    <tableColumn id="5" xr3:uid="{00000000-0010-0000-0600-000005000000}" name="Column5" headerRowDxfId="453" dataDxfId="452" headerRowCellStyle="Comma" dataCellStyle="Comma">
      <calculatedColumnFormula>D4/$D$14*100</calculatedColumnFormula>
    </tableColumn>
    <tableColumn id="6" xr3:uid="{00000000-0010-0000-0600-000006000000}" name="Column6" headerRowDxfId="451" dataDxfId="450" headerRowCellStyle="Comma 67" dataCellStyle="Comma 95"/>
    <tableColumn id="7" xr3:uid="{00000000-0010-0000-0600-000007000000}" name="Column7" headerRowDxfId="449" dataDxfId="448" headerRowCellStyle="Comma" dataCellStyle="Comma">
      <calculatedColumnFormula>(F4/$F$14)*100</calculatedColumnFormula>
    </tableColumn>
    <tableColumn id="8" xr3:uid="{00000000-0010-0000-0600-000008000000}" name="Column8" headerRowDxfId="447" dataDxfId="446" dataCellStyle="Comm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Table232" displayName="Table232" ref="A2:E15" totalsRowShown="0" headerRowDxfId="445" dataDxfId="444" totalsRowDxfId="442" tableBorderDxfId="443">
  <tableColumns count="5">
    <tableColumn id="1" xr3:uid="{00000000-0010-0000-0700-000001000000}" name="Period" dataDxfId="441" totalsRowDxfId="440"/>
    <tableColumn id="2" xr3:uid="{00000000-0010-0000-0700-000002000000}" name="Exports" dataDxfId="439" totalsRowDxfId="438" dataCellStyle="Comma 96"/>
    <tableColumn id="3" xr3:uid="{00000000-0010-0000-0700-000003000000}" name="Imports" dataDxfId="437" totalsRowDxfId="436" dataCellStyle="Comma 96"/>
    <tableColumn id="4" xr3:uid="{00000000-0010-0000-0700-000004000000}" name="Imports (-)" dataDxfId="435" totalsRowDxfId="434" dataCellStyle="Comma">
      <calculatedColumnFormula>-Table232[[#This Row],[Imports]]</calculatedColumnFormula>
    </tableColumn>
    <tableColumn id="5" xr3:uid="{00000000-0010-0000-0700-000005000000}" name="Trade bal" dataDxfId="433" totalsRowDxfId="432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8000000}" name="Table15" displayName="Table15" ref="A3:D174" headerRowCount="0" totalsRowShown="0" headerRowDxfId="431" dataDxfId="430" tableBorderDxfId="429">
  <sortState xmlns:xlrd2="http://schemas.microsoft.com/office/spreadsheetml/2017/richdata2" ref="A3:D174">
    <sortCondition ref="D3:D174"/>
  </sortState>
  <tableColumns count="4">
    <tableColumn id="1" xr3:uid="{00000000-0010-0000-0800-000001000000}" name="Column1" headerRowDxfId="428" dataDxfId="427"/>
    <tableColumn id="2" xr3:uid="{00000000-0010-0000-0800-000002000000}" name="Column2" headerRowDxfId="426" dataDxfId="425" headerRowCellStyle="Comma 23" dataCellStyle="Comma 91"/>
    <tableColumn id="3" xr3:uid="{00000000-0010-0000-0800-000003000000}" name="Column3" headerRowDxfId="424" dataDxfId="423" headerRowCellStyle="Comma 23" dataCellStyle="Comma 91"/>
    <tableColumn id="4" xr3:uid="{00000000-0010-0000-0800-000004000000}" name="Column4" headerRowDxfId="422" dataDxfId="421" totalsRowDxfId="42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2"/>
  <sheetViews>
    <sheetView showGridLines="0" tabSelected="1" zoomScaleNormal="100" workbookViewId="0"/>
  </sheetViews>
  <sheetFormatPr defaultColWidth="8.81640625" defaultRowHeight="15.5" x14ac:dyDescent="0.35"/>
  <cols>
    <col min="1" max="1" width="25.81640625" style="323" customWidth="1"/>
    <col min="2" max="2" width="12.1796875" style="323" customWidth="1"/>
    <col min="3" max="7" width="8.81640625" style="323"/>
    <col min="8" max="8" width="20.1796875" style="323" customWidth="1"/>
    <col min="9" max="16384" width="8.81640625" style="323"/>
  </cols>
  <sheetData>
    <row r="1" spans="1:8" ht="22.5" customHeight="1" x14ac:dyDescent="0.35">
      <c r="A1" s="321" t="s">
        <v>326</v>
      </c>
      <c r="B1" s="384"/>
      <c r="C1" s="322"/>
      <c r="D1" s="322"/>
      <c r="E1" s="322"/>
      <c r="F1" s="322"/>
      <c r="G1" s="330"/>
      <c r="H1" s="330"/>
    </row>
    <row r="2" spans="1:8" x14ac:dyDescent="0.35">
      <c r="A2" s="324"/>
    </row>
    <row r="3" spans="1:8" x14ac:dyDescent="0.35">
      <c r="A3" s="324" t="s">
        <v>609</v>
      </c>
      <c r="G3" s="324"/>
    </row>
    <row r="4" spans="1:8" x14ac:dyDescent="0.35">
      <c r="A4" s="324" t="s">
        <v>613</v>
      </c>
      <c r="G4" s="324"/>
    </row>
    <row r="5" spans="1:8" x14ac:dyDescent="0.35">
      <c r="A5" s="324" t="s">
        <v>614</v>
      </c>
      <c r="G5" s="324"/>
    </row>
    <row r="6" spans="1:8" x14ac:dyDescent="0.35">
      <c r="A6" s="324" t="s">
        <v>473</v>
      </c>
      <c r="G6" s="324"/>
    </row>
    <row r="7" spans="1:8" x14ac:dyDescent="0.35">
      <c r="A7" s="324" t="s">
        <v>474</v>
      </c>
      <c r="G7" s="324"/>
    </row>
    <row r="8" spans="1:8" x14ac:dyDescent="0.35">
      <c r="A8" s="324" t="s">
        <v>475</v>
      </c>
      <c r="G8" s="324"/>
    </row>
    <row r="9" spans="1:8" x14ac:dyDescent="0.35">
      <c r="A9" s="324" t="s">
        <v>665</v>
      </c>
      <c r="G9" s="324"/>
    </row>
    <row r="10" spans="1:8" x14ac:dyDescent="0.35">
      <c r="A10" s="324" t="s">
        <v>666</v>
      </c>
      <c r="G10" s="324"/>
    </row>
    <row r="11" spans="1:8" x14ac:dyDescent="0.35">
      <c r="A11" s="324" t="s">
        <v>667</v>
      </c>
      <c r="G11" s="324"/>
    </row>
    <row r="12" spans="1:8" x14ac:dyDescent="0.35">
      <c r="A12" s="324" t="s">
        <v>668</v>
      </c>
      <c r="G12" s="324"/>
    </row>
    <row r="13" spans="1:8" x14ac:dyDescent="0.35">
      <c r="A13" s="324" t="s">
        <v>669</v>
      </c>
      <c r="G13" s="324"/>
    </row>
    <row r="14" spans="1:8" x14ac:dyDescent="0.35">
      <c r="A14" s="324" t="s">
        <v>670</v>
      </c>
      <c r="G14" s="324"/>
    </row>
    <row r="15" spans="1:8" x14ac:dyDescent="0.35">
      <c r="A15" s="324" t="s">
        <v>671</v>
      </c>
      <c r="G15" s="324"/>
    </row>
    <row r="16" spans="1:8" x14ac:dyDescent="0.35">
      <c r="A16" s="324" t="s">
        <v>672</v>
      </c>
      <c r="G16" s="324"/>
    </row>
    <row r="17" spans="1:1" x14ac:dyDescent="0.35">
      <c r="A17" s="324" t="s">
        <v>673</v>
      </c>
    </row>
    <row r="18" spans="1:1" x14ac:dyDescent="0.35">
      <c r="A18" s="324" t="s">
        <v>674</v>
      </c>
    </row>
    <row r="19" spans="1:1" x14ac:dyDescent="0.35">
      <c r="A19" s="324" t="s">
        <v>675</v>
      </c>
    </row>
    <row r="20" spans="1:1" x14ac:dyDescent="0.35">
      <c r="A20" s="324" t="s">
        <v>676</v>
      </c>
    </row>
    <row r="21" spans="1:1" x14ac:dyDescent="0.35">
      <c r="A21" s="324" t="s">
        <v>677</v>
      </c>
    </row>
    <row r="22" spans="1:1" x14ac:dyDescent="0.35">
      <c r="A22" s="324" t="s">
        <v>678</v>
      </c>
    </row>
    <row r="23" spans="1:1" x14ac:dyDescent="0.35">
      <c r="A23" s="324" t="s">
        <v>679</v>
      </c>
    </row>
    <row r="24" spans="1:1" x14ac:dyDescent="0.35">
      <c r="A24" s="324" t="s">
        <v>680</v>
      </c>
    </row>
    <row r="25" spans="1:1" x14ac:dyDescent="0.35">
      <c r="A25" s="324" t="s">
        <v>681</v>
      </c>
    </row>
    <row r="26" spans="1:1" x14ac:dyDescent="0.35">
      <c r="A26" s="324" t="s">
        <v>682</v>
      </c>
    </row>
    <row r="27" spans="1:1" x14ac:dyDescent="0.35">
      <c r="A27" s="324" t="s">
        <v>683</v>
      </c>
    </row>
    <row r="28" spans="1:1" x14ac:dyDescent="0.35">
      <c r="A28" s="325" t="s">
        <v>684</v>
      </c>
    </row>
    <row r="29" spans="1:1" x14ac:dyDescent="0.35">
      <c r="A29" s="324" t="s">
        <v>685</v>
      </c>
    </row>
    <row r="30" spans="1:1" x14ac:dyDescent="0.35">
      <c r="A30" s="324" t="s">
        <v>686</v>
      </c>
    </row>
    <row r="31" spans="1:1" x14ac:dyDescent="0.35">
      <c r="A31" s="324" t="s">
        <v>687</v>
      </c>
    </row>
    <row r="32" spans="1:1" x14ac:dyDescent="0.35">
      <c r="A32" s="325" t="s">
        <v>688</v>
      </c>
    </row>
    <row r="33" spans="1:4" x14ac:dyDescent="0.35">
      <c r="A33" s="325" t="s">
        <v>689</v>
      </c>
    </row>
    <row r="34" spans="1:4" x14ac:dyDescent="0.35">
      <c r="A34" s="324" t="s">
        <v>695</v>
      </c>
    </row>
    <row r="35" spans="1:4" x14ac:dyDescent="0.35">
      <c r="A35" s="324"/>
    </row>
    <row r="36" spans="1:4" x14ac:dyDescent="0.35">
      <c r="A36" s="324"/>
    </row>
    <row r="37" spans="1:4" ht="14.5" customHeight="1" x14ac:dyDescent="0.35">
      <c r="A37" s="324"/>
      <c r="B37" s="322"/>
      <c r="D37" s="322"/>
    </row>
    <row r="38" spans="1:4" ht="14.5" customHeight="1" x14ac:dyDescent="0.35">
      <c r="A38" s="324"/>
      <c r="D38" s="322"/>
    </row>
    <row r="39" spans="1:4" ht="14.5" customHeight="1" x14ac:dyDescent="0.35">
      <c r="A39" s="324"/>
      <c r="D39" s="322"/>
    </row>
    <row r="40" spans="1:4" ht="14.5" customHeight="1" x14ac:dyDescent="0.35">
      <c r="A40" s="324"/>
      <c r="D40" s="322"/>
    </row>
    <row r="41" spans="1:4" x14ac:dyDescent="0.35">
      <c r="A41" s="324"/>
    </row>
    <row r="42" spans="1:4" x14ac:dyDescent="0.35">
      <c r="A42" s="324"/>
    </row>
  </sheetData>
  <mergeCells count="1">
    <mergeCell ref="G1:H1"/>
  </mergeCells>
  <hyperlinks>
    <hyperlink ref="A3" location="'Tab 1 December 2023 revisions'!A1" display="Table 1: December 2023 Revisions" xr:uid="{00000000-0004-0000-0000-000000000000}"/>
    <hyperlink ref="A4" location="' Tab 2 Cum Trade value 2023'!A1" display="Table 2: Cumulative Trade Value - 2023" xr:uid="{00000000-0004-0000-0000-000001000000}"/>
    <hyperlink ref="A5" location="'Tab 3 Cum Trade value 2024'!A1" display="Table 3: Cumulative Trade value - 2024" xr:uid="{00000000-0004-0000-0000-000002000000}"/>
    <hyperlink ref="A7" location="'Tab5 Exports by top industries 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4" location="'Tab22 Imp by economic region'!A1" display="Table 22: Imports by economic regions" xr:uid="{00000000-0004-0000-0000-00000C000000}"/>
    <hyperlink ref="A29" location="'Tab27 Cmodties by mode of tran'!A1" display="Table 27: Imported commodity by mode of transport" xr:uid="{00000000-0004-0000-0000-00000D000000}"/>
    <hyperlink ref="A30" location="'Tab28 Exports by NetWeight'!A1" display="Table 28: Export by NetWeight" xr:uid="{00000000-0004-0000-0000-00000E000000}"/>
    <hyperlink ref="A22" location="'Tab20 Exp by economic region'!A1" display="Table 20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3" location="'Tab21 Exprts by econ rgion&amp;prdt'!A1" display="Table 21: Export by economic region and products" xr:uid="{00000000-0004-0000-0000-000012000000}"/>
    <hyperlink ref="A25" location="'Tab23 Imports econ region&amp;prdct'!A1" display="Table 23: Import by Economic region and products" xr:uid="{00000000-0004-0000-0000-000013000000}"/>
    <hyperlink ref="A27" location="'Tab25 Cmodties by mde of tansp'!A1" display="Table 25: Exported commodity by mode of transport" xr:uid="{00000000-0004-0000-0000-000014000000}"/>
    <hyperlink ref="A6" location="'Tab4 Exports by ISIC'!A1" display="Table 4: Export by ISIC" xr:uid="{00000000-0004-0000-0000-000015000000}"/>
    <hyperlink ref="A33" location="'Tab31 AfCFTA'!A1" display="Table 31: AfCFTA" xr:uid="{00000000-0004-0000-0000-000016000000}"/>
    <hyperlink ref="A34" location="'Tab32 Commodity of the Month'!A1" display="Table 32: Commodity of the Month-Bread and Biscuits" xr:uid="{00000000-0004-0000-0000-000017000000}"/>
    <hyperlink ref="A26" location="'Tab24 Exp by mode of trnsprt'!A1" display="Table 24: Export by mode of transport" xr:uid="{00000000-0004-0000-0000-000018000000}"/>
    <hyperlink ref="A28" location="'Tab26 Imp by mode of trnsprt'!A1" display="Table 26: Import by mode of transport" xr:uid="{00000000-0004-0000-0000-000019000000}"/>
    <hyperlink ref="A11" location="'Tab9 Trade Balance'!A1" display="Table 9: Trade balance " xr:uid="{00000000-0004-0000-0000-00001A000000}"/>
    <hyperlink ref="A8" location="'Tab6 Re-exports by ISIC'!A1" display="Table 6: Import by ISIC" xr:uid="{00000000-0004-0000-0000-00001B000000}"/>
    <hyperlink ref="A31" location="'Tab29 Imports by NetWeight'!A1" display="Table 29: Import by Netweight" xr:uid="{00000000-0004-0000-0000-00001C000000}"/>
    <hyperlink ref="A32" location="'Tab30 Trade by Borderpost'!A1" display="Table 30: Trade by Borderpost" xr:uid="{00000000-0004-0000-0000-00001D000000}"/>
    <hyperlink ref="A9" location="'Tab7 Imports by ISIC'!A1" display="Table 7: Exports by top 3 Industries" xr:uid="{4BBD3A08-AA5F-48F5-B5F5-E50A6963DDBA}"/>
    <hyperlink ref="A10" location="'Tab8 Imports by top industries '!A1" display="Table 8: Imports by top 3 Industries" xr:uid="{48E08227-BC22-432C-9E2A-268F77FCB056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zoomScaleNormal="100" workbookViewId="0">
      <selection activeCell="G1" sqref="G1"/>
    </sheetView>
  </sheetViews>
  <sheetFormatPr defaultColWidth="9.1796875" defaultRowHeight="12.5" x14ac:dyDescent="0.25"/>
  <cols>
    <col min="1" max="1" width="19.6328125" style="1" customWidth="1"/>
    <col min="2" max="2" width="13.08984375" style="1" customWidth="1"/>
    <col min="3" max="3" width="14.6328125" style="1" customWidth="1"/>
    <col min="4" max="4" width="10.90625" style="1" customWidth="1"/>
    <col min="5" max="5" width="11.90625" style="1" customWidth="1"/>
    <col min="6" max="6" width="10.81640625" style="1" customWidth="1"/>
    <col min="7" max="16384" width="9.1796875" style="1"/>
  </cols>
  <sheetData>
    <row r="1" spans="1:13" ht="13" x14ac:dyDescent="0.3">
      <c r="A1" s="9" t="s">
        <v>618</v>
      </c>
      <c r="B1" s="9"/>
      <c r="C1" s="9"/>
      <c r="D1" s="9"/>
      <c r="G1" s="112" t="s">
        <v>313</v>
      </c>
      <c r="H1" s="9"/>
      <c r="I1" s="9"/>
      <c r="J1" s="9"/>
      <c r="K1" s="9"/>
      <c r="L1" s="9"/>
      <c r="M1" s="9"/>
    </row>
    <row r="2" spans="1:13" ht="13" x14ac:dyDescent="0.3">
      <c r="A2" s="113" t="s">
        <v>268</v>
      </c>
      <c r="B2" s="114" t="s">
        <v>464</v>
      </c>
      <c r="C2" s="114" t="s">
        <v>463</v>
      </c>
      <c r="D2" s="114" t="s">
        <v>485</v>
      </c>
      <c r="E2" s="115" t="s">
        <v>291</v>
      </c>
      <c r="F2" s="86"/>
    </row>
    <row r="3" spans="1:13" x14ac:dyDescent="0.25">
      <c r="A3" s="23" t="s">
        <v>269</v>
      </c>
      <c r="B3" s="195">
        <v>7798.50610203</v>
      </c>
      <c r="C3" s="195">
        <v>10777.301729889999</v>
      </c>
      <c r="D3" s="83">
        <f>-Table232[[#This Row],[Imports]]</f>
        <v>-10777.301729889999</v>
      </c>
      <c r="E3" s="111">
        <f>Table232[[#This Row],[Exports]]-Table232[[#This Row],[Imports]]</f>
        <v>-2978.7956278599995</v>
      </c>
      <c r="F3" s="47"/>
    </row>
    <row r="4" spans="1:13" x14ac:dyDescent="0.25">
      <c r="A4" s="23" t="s">
        <v>270</v>
      </c>
      <c r="B4" s="195">
        <v>8096.31795349</v>
      </c>
      <c r="C4" s="195">
        <v>8548.6568093660007</v>
      </c>
      <c r="D4" s="83">
        <f>-Table232[[#This Row],[Imports]]</f>
        <v>-8548.6568093660007</v>
      </c>
      <c r="E4" s="111">
        <f>Table232[[#This Row],[Exports]]-Table232[[#This Row],[Imports]]</f>
        <v>-452.33885587600071</v>
      </c>
      <c r="F4" s="47"/>
    </row>
    <row r="5" spans="1:13" x14ac:dyDescent="0.25">
      <c r="A5" s="23" t="s">
        <v>271</v>
      </c>
      <c r="B5" s="195">
        <v>10240.79633368</v>
      </c>
      <c r="C5" s="195">
        <v>12453.398338809999</v>
      </c>
      <c r="D5" s="83">
        <f>-Table232[[#This Row],[Imports]]</f>
        <v>-12453.398338809999</v>
      </c>
      <c r="E5" s="111">
        <f>Table232[[#This Row],[Exports]]-Table232[[#This Row],[Imports]]</f>
        <v>-2212.6020051299984</v>
      </c>
      <c r="F5" s="47"/>
    </row>
    <row r="6" spans="1:13" x14ac:dyDescent="0.25">
      <c r="A6" s="23" t="s">
        <v>272</v>
      </c>
      <c r="B6" s="195">
        <v>7584.2792590099998</v>
      </c>
      <c r="C6" s="195">
        <v>8763.790432329999</v>
      </c>
      <c r="D6" s="83">
        <f>-Table232[[#This Row],[Imports]]</f>
        <v>-8763.790432329999</v>
      </c>
      <c r="E6" s="111">
        <f>Table232[[#This Row],[Exports]]-Table232[[#This Row],[Imports]]</f>
        <v>-1179.5111733199992</v>
      </c>
      <c r="F6" s="47"/>
    </row>
    <row r="7" spans="1:13" x14ac:dyDescent="0.25">
      <c r="A7" s="23" t="s">
        <v>273</v>
      </c>
      <c r="B7" s="195">
        <v>9235.8331533700002</v>
      </c>
      <c r="C7" s="195">
        <v>12013.738696389999</v>
      </c>
      <c r="D7" s="83">
        <f>-Table232[[#This Row],[Imports]]</f>
        <v>-12013.738696389999</v>
      </c>
      <c r="E7" s="111">
        <f>Table232[[#This Row],[Exports]]-Table232[[#This Row],[Imports]]</f>
        <v>-2777.9055430199987</v>
      </c>
      <c r="F7" s="47"/>
    </row>
    <row r="8" spans="1:13" x14ac:dyDescent="0.25">
      <c r="A8" s="23" t="s">
        <v>274</v>
      </c>
      <c r="B8" s="195">
        <v>8594.5953986599998</v>
      </c>
      <c r="C8" s="195">
        <v>10125.65982071</v>
      </c>
      <c r="D8" s="83">
        <f>-Table232[[#This Row],[Imports]]</f>
        <v>-10125.65982071</v>
      </c>
      <c r="E8" s="111">
        <f>Table232[[#This Row],[Exports]]-Table232[[#This Row],[Imports]]</f>
        <v>-1531.0644220499998</v>
      </c>
      <c r="F8" s="47"/>
    </row>
    <row r="9" spans="1:13" x14ac:dyDescent="0.25">
      <c r="A9" s="23" t="s">
        <v>275</v>
      </c>
      <c r="B9" s="195">
        <v>8230.4117169399997</v>
      </c>
      <c r="C9" s="195">
        <v>11922.873720535999</v>
      </c>
      <c r="D9" s="83">
        <f>-Table232[[#This Row],[Imports]]</f>
        <v>-11922.873720535999</v>
      </c>
      <c r="E9" s="111">
        <f>Table232[[#This Row],[Exports]]-Table232[[#This Row],[Imports]]</f>
        <v>-3692.4620035959997</v>
      </c>
      <c r="F9" s="47"/>
    </row>
    <row r="10" spans="1:13" x14ac:dyDescent="0.25">
      <c r="A10" s="23" t="s">
        <v>276</v>
      </c>
      <c r="B10" s="195">
        <v>7372.1921555899999</v>
      </c>
      <c r="C10" s="195">
        <v>12285.95613868</v>
      </c>
      <c r="D10" s="83">
        <f>-Table232[[#This Row],[Imports]]</f>
        <v>-12285.95613868</v>
      </c>
      <c r="E10" s="111">
        <f>Table232[[#This Row],[Exports]]-Table232[[#This Row],[Imports]]</f>
        <v>-4913.7639830899998</v>
      </c>
      <c r="F10" s="47"/>
    </row>
    <row r="11" spans="1:13" x14ac:dyDescent="0.25">
      <c r="A11" s="23" t="s">
        <v>277</v>
      </c>
      <c r="B11" s="195">
        <v>7765.1153089899999</v>
      </c>
      <c r="C11" s="195">
        <v>11056.503621371001</v>
      </c>
      <c r="D11" s="83">
        <f>-Table232[[#This Row],[Imports]]</f>
        <v>-11056.503621371001</v>
      </c>
      <c r="E11" s="111">
        <f>Table232[[#This Row],[Exports]]-Table232[[#This Row],[Imports]]</f>
        <v>-3291.388312381001</v>
      </c>
      <c r="F11" s="47"/>
    </row>
    <row r="12" spans="1:13" x14ac:dyDescent="0.25">
      <c r="A12" s="23" t="s">
        <v>278</v>
      </c>
      <c r="B12" s="195">
        <v>6829.05114426</v>
      </c>
      <c r="C12" s="195">
        <v>11337.639881370002</v>
      </c>
      <c r="D12" s="83">
        <f>-Table232[[#This Row],[Imports]]</f>
        <v>-11337.639881370002</v>
      </c>
      <c r="E12" s="111">
        <f>Table232[[#This Row],[Exports]]-Table232[[#This Row],[Imports]]</f>
        <v>-4508.5887371100016</v>
      </c>
      <c r="F12" s="47"/>
    </row>
    <row r="13" spans="1:13" x14ac:dyDescent="0.25">
      <c r="A13" s="23" t="s">
        <v>279</v>
      </c>
      <c r="B13" s="195">
        <v>11757.1293269</v>
      </c>
      <c r="C13" s="195">
        <v>15768.923494569999</v>
      </c>
      <c r="D13" s="83">
        <f>-Table232[[#This Row],[Imports]]</f>
        <v>-15768.923494569999</v>
      </c>
      <c r="E13" s="111">
        <f>Table232[[#This Row],[Exports]]-Table232[[#This Row],[Imports]]</f>
        <v>-4011.7941676699993</v>
      </c>
      <c r="F13" s="47"/>
    </row>
    <row r="14" spans="1:13" x14ac:dyDescent="0.25">
      <c r="A14" s="23" t="s">
        <v>280</v>
      </c>
      <c r="B14" s="195">
        <v>10935.767857790001</v>
      </c>
      <c r="C14" s="195">
        <v>11820.71949143</v>
      </c>
      <c r="D14" s="83">
        <f>-Table232[[#This Row],[Imports]]</f>
        <v>-11820.71949143</v>
      </c>
      <c r="E14" s="111">
        <f>Table232[[#This Row],[Exports]]-Table232[[#This Row],[Imports]]</f>
        <v>-884.95163363999927</v>
      </c>
      <c r="F14" s="47"/>
      <c r="G14" s="43"/>
    </row>
    <row r="15" spans="1:13" x14ac:dyDescent="0.25">
      <c r="A15" s="23" t="s">
        <v>269</v>
      </c>
      <c r="B15" s="195">
        <v>11963.978637579999</v>
      </c>
      <c r="C15" s="195">
        <v>13749.592312000001</v>
      </c>
      <c r="D15" s="83">
        <f>-Table232[[#This Row],[Imports]]</f>
        <v>-13749.592312000001</v>
      </c>
      <c r="E15" s="111">
        <f>Table232[[#This Row],[Exports]]-Table232[[#This Row],[Imports]]</f>
        <v>-1785.6136744200012</v>
      </c>
      <c r="F15" s="47"/>
      <c r="G15" s="43"/>
    </row>
    <row r="16" spans="1:13" x14ac:dyDescent="0.25">
      <c r="B16" s="43"/>
      <c r="C16" s="43"/>
      <c r="D16" s="43"/>
      <c r="E16" s="43"/>
    </row>
    <row r="17" spans="1:13" x14ac:dyDescent="0.25">
      <c r="B17" s="92"/>
      <c r="C17" s="92"/>
      <c r="D17" s="92"/>
      <c r="E17" s="92"/>
    </row>
    <row r="18" spans="1:13" x14ac:dyDescent="0.25">
      <c r="B18" s="92"/>
      <c r="C18" s="92"/>
      <c r="D18" s="92"/>
      <c r="E18" s="92"/>
    </row>
    <row r="19" spans="1:13" ht="13" x14ac:dyDescent="0.3">
      <c r="B19" s="92"/>
      <c r="C19" s="92"/>
      <c r="D19" s="92"/>
      <c r="E19" s="92"/>
      <c r="G19" s="348"/>
      <c r="H19" s="348"/>
      <c r="I19" s="348"/>
      <c r="J19" s="348"/>
      <c r="K19" s="348"/>
      <c r="L19" s="348"/>
      <c r="M19" s="348"/>
    </row>
    <row r="20" spans="1:13" x14ac:dyDescent="0.25">
      <c r="E20" s="47"/>
    </row>
    <row r="22" spans="1:13" x14ac:dyDescent="0.25">
      <c r="A22" s="116"/>
      <c r="B22" s="53"/>
      <c r="D22" s="43"/>
    </row>
    <row r="23" spans="1:13" x14ac:dyDescent="0.25">
      <c r="A23" s="116"/>
      <c r="B23" s="53"/>
      <c r="D23" s="43"/>
    </row>
    <row r="24" spans="1:13" x14ac:dyDescent="0.25">
      <c r="A24" s="116"/>
      <c r="B24" s="53"/>
      <c r="D24" s="43"/>
      <c r="E24" s="43"/>
      <c r="F24" s="43"/>
    </row>
    <row r="25" spans="1:13" x14ac:dyDescent="0.25">
      <c r="A25" s="116"/>
      <c r="B25" s="53"/>
      <c r="D25" s="43"/>
      <c r="E25" s="43"/>
      <c r="F25" s="43"/>
    </row>
    <row r="26" spans="1:13" x14ac:dyDescent="0.25">
      <c r="D26" s="43"/>
      <c r="E26" s="43"/>
      <c r="F26" s="43"/>
    </row>
    <row r="27" spans="1:13" x14ac:dyDescent="0.25">
      <c r="D27" s="43"/>
      <c r="E27" s="43"/>
      <c r="F27" s="43"/>
    </row>
    <row r="28" spans="1:13" x14ac:dyDescent="0.25">
      <c r="D28" s="43"/>
      <c r="E28" s="43"/>
      <c r="F28" s="43"/>
    </row>
    <row r="29" spans="1:13" x14ac:dyDescent="0.25">
      <c r="D29" s="43"/>
      <c r="E29" s="43"/>
      <c r="F29" s="43"/>
    </row>
    <row r="30" spans="1:13" x14ac:dyDescent="0.25">
      <c r="D30" s="43"/>
      <c r="E30" s="43"/>
      <c r="F30" s="43"/>
    </row>
    <row r="31" spans="1:13" x14ac:dyDescent="0.25">
      <c r="D31" s="43"/>
      <c r="E31" s="43"/>
      <c r="F31" s="43"/>
    </row>
    <row r="32" spans="1:13" x14ac:dyDescent="0.25">
      <c r="D32" s="43"/>
      <c r="E32" s="43"/>
      <c r="F32" s="43"/>
    </row>
    <row r="33" spans="4:6" x14ac:dyDescent="0.25">
      <c r="D33" s="43"/>
      <c r="E33" s="43"/>
      <c r="F33" s="43"/>
    </row>
    <row r="34" spans="4:6" x14ac:dyDescent="0.25">
      <c r="E34" s="43"/>
      <c r="F34" s="43"/>
    </row>
    <row r="35" spans="4:6" x14ac:dyDescent="0.25">
      <c r="E35" s="43"/>
      <c r="F35" s="43"/>
    </row>
  </sheetData>
  <mergeCells count="1">
    <mergeCell ref="G19:M19"/>
  </mergeCells>
  <phoneticPr fontId="4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74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34.1796875" style="1" customWidth="1"/>
    <col min="2" max="2" width="15.81640625" style="1" customWidth="1"/>
    <col min="3" max="3" width="16" style="1" customWidth="1"/>
    <col min="4" max="4" width="15.1796875" style="1" bestFit="1" customWidth="1"/>
    <col min="5" max="6" width="8.81640625" style="1"/>
    <col min="7" max="7" width="12.36328125" style="1" customWidth="1"/>
    <col min="8" max="8" width="14.1796875" style="1" bestFit="1" customWidth="1"/>
    <col min="9" max="9" width="14.453125" style="1" bestFit="1" customWidth="1"/>
    <col min="10" max="10" width="15.1796875" style="1" bestFit="1" customWidth="1"/>
    <col min="11" max="16384" width="8.81640625" style="1"/>
  </cols>
  <sheetData>
    <row r="1" spans="1:13" ht="13" x14ac:dyDescent="0.3">
      <c r="A1" s="86" t="s">
        <v>619</v>
      </c>
      <c r="E1" s="9"/>
      <c r="F1" s="33" t="s">
        <v>313</v>
      </c>
      <c r="K1" s="9"/>
      <c r="L1" s="9"/>
      <c r="M1" s="9"/>
    </row>
    <row r="2" spans="1:13" ht="13" x14ac:dyDescent="0.3">
      <c r="A2" s="26" t="s">
        <v>340</v>
      </c>
      <c r="B2" s="26" t="s">
        <v>335</v>
      </c>
      <c r="C2" s="26" t="s">
        <v>266</v>
      </c>
      <c r="D2" s="26" t="s">
        <v>267</v>
      </c>
    </row>
    <row r="3" spans="1:13" x14ac:dyDescent="0.25">
      <c r="A3" s="77" t="s">
        <v>345</v>
      </c>
      <c r="B3" s="77">
        <v>3469.5940716199998</v>
      </c>
      <c r="C3" s="196">
        <v>648.11675752999997</v>
      </c>
      <c r="D3" s="78">
        <f>B3-C3</f>
        <v>2821.4773140899997</v>
      </c>
    </row>
    <row r="4" spans="1:13" x14ac:dyDescent="0.25">
      <c r="A4" s="79" t="s">
        <v>344</v>
      </c>
      <c r="B4" s="79">
        <v>1778.8666614400001</v>
      </c>
      <c r="C4" s="106">
        <v>49.633474140000004</v>
      </c>
      <c r="D4" s="80">
        <f t="shared" ref="D4:D67" si="0">B4-C4</f>
        <v>1729.2331873000001</v>
      </c>
    </row>
    <row r="5" spans="1:13" x14ac:dyDescent="0.25">
      <c r="A5" s="79" t="s">
        <v>375</v>
      </c>
      <c r="B5" s="79">
        <v>824.43278459999999</v>
      </c>
      <c r="C5" s="106">
        <v>42.509655939999995</v>
      </c>
      <c r="D5" s="80">
        <f t="shared" si="0"/>
        <v>781.92312865999997</v>
      </c>
    </row>
    <row r="6" spans="1:13" x14ac:dyDescent="0.25">
      <c r="A6" s="79" t="s">
        <v>346</v>
      </c>
      <c r="B6" s="79">
        <v>916.39622434</v>
      </c>
      <c r="C6" s="106">
        <v>284.92971037000001</v>
      </c>
      <c r="D6" s="80">
        <f t="shared" si="0"/>
        <v>631.46651397000005</v>
      </c>
    </row>
    <row r="7" spans="1:13" x14ac:dyDescent="0.25">
      <c r="A7" s="79" t="s">
        <v>350</v>
      </c>
      <c r="B7" s="79">
        <v>426.10009013999996</v>
      </c>
      <c r="C7" s="106">
        <v>103.02874418</v>
      </c>
      <c r="D7" s="80">
        <f t="shared" si="0"/>
        <v>323.07134595999997</v>
      </c>
    </row>
    <row r="8" spans="1:13" x14ac:dyDescent="0.25">
      <c r="A8" s="79" t="s">
        <v>353</v>
      </c>
      <c r="B8" s="79">
        <v>316.85246905000002</v>
      </c>
      <c r="C8" s="106">
        <v>28.07379602</v>
      </c>
      <c r="D8" s="80">
        <f t="shared" si="0"/>
        <v>288.77867303000005</v>
      </c>
    </row>
    <row r="9" spans="1:13" x14ac:dyDescent="0.25">
      <c r="A9" s="79" t="s">
        <v>406</v>
      </c>
      <c r="B9" s="79">
        <v>205.11378702000002</v>
      </c>
      <c r="C9" s="106">
        <v>3.2571070000000001E-2</v>
      </c>
      <c r="D9" s="80">
        <f t="shared" si="0"/>
        <v>205.08121595000003</v>
      </c>
    </row>
    <row r="10" spans="1:13" x14ac:dyDescent="0.25">
      <c r="A10" s="79" t="s">
        <v>347</v>
      </c>
      <c r="B10" s="79">
        <v>350.10394830000001</v>
      </c>
      <c r="C10" s="106">
        <v>151.30197308999999</v>
      </c>
      <c r="D10" s="80">
        <f t="shared" si="0"/>
        <v>198.80197521000002</v>
      </c>
    </row>
    <row r="11" spans="1:13" x14ac:dyDescent="0.25">
      <c r="A11" s="79" t="s">
        <v>349</v>
      </c>
      <c r="B11" s="79">
        <v>174.19725348</v>
      </c>
      <c r="C11" s="106">
        <v>4.8780171900000004</v>
      </c>
      <c r="D11" s="80">
        <f t="shared" si="0"/>
        <v>169.31923628999999</v>
      </c>
    </row>
    <row r="12" spans="1:13" x14ac:dyDescent="0.25">
      <c r="A12" s="79" t="s">
        <v>362</v>
      </c>
      <c r="B12" s="79">
        <v>117.25455554000001</v>
      </c>
      <c r="C12" s="106">
        <v>0.73717131999999996</v>
      </c>
      <c r="D12" s="80">
        <f t="shared" si="0"/>
        <v>116.51738422000001</v>
      </c>
    </row>
    <row r="13" spans="1:13" x14ac:dyDescent="0.25">
      <c r="A13" s="79" t="s">
        <v>356</v>
      </c>
      <c r="B13" s="79">
        <v>108.27729409</v>
      </c>
      <c r="C13" s="106">
        <v>1.5069678799999999</v>
      </c>
      <c r="D13" s="80">
        <f t="shared" si="0"/>
        <v>106.77032620999999</v>
      </c>
    </row>
    <row r="14" spans="1:13" x14ac:dyDescent="0.25">
      <c r="A14" s="79" t="s">
        <v>382</v>
      </c>
      <c r="B14" s="79">
        <v>52.766242140000003</v>
      </c>
      <c r="C14" s="106">
        <v>1.1703659999999999E-2</v>
      </c>
      <c r="D14" s="80">
        <f t="shared" si="0"/>
        <v>52.754538480000001</v>
      </c>
    </row>
    <row r="15" spans="1:13" x14ac:dyDescent="0.25">
      <c r="A15" s="79" t="s">
        <v>357</v>
      </c>
      <c r="B15" s="79">
        <v>74.761086000000006</v>
      </c>
      <c r="C15" s="106">
        <v>32.31655026</v>
      </c>
      <c r="D15" s="80">
        <f t="shared" si="0"/>
        <v>42.444535740000006</v>
      </c>
    </row>
    <row r="16" spans="1:13" x14ac:dyDescent="0.25">
      <c r="A16" s="79" t="s">
        <v>480</v>
      </c>
      <c r="B16" s="79">
        <v>27.614682859999998</v>
      </c>
      <c r="C16" s="106">
        <v>0</v>
      </c>
      <c r="D16" s="80">
        <f t="shared" si="0"/>
        <v>27.614682859999998</v>
      </c>
    </row>
    <row r="17" spans="1:4" x14ac:dyDescent="0.25">
      <c r="A17" s="79" t="s">
        <v>372</v>
      </c>
      <c r="B17" s="79">
        <v>91.480675879999993</v>
      </c>
      <c r="C17" s="106">
        <v>71.666546580000002</v>
      </c>
      <c r="D17" s="80">
        <f t="shared" si="0"/>
        <v>19.814129299999991</v>
      </c>
    </row>
    <row r="18" spans="1:4" x14ac:dyDescent="0.25">
      <c r="A18" s="79" t="s">
        <v>524</v>
      </c>
      <c r="B18" s="79">
        <v>16.891654199999998</v>
      </c>
      <c r="C18" s="106">
        <v>0</v>
      </c>
      <c r="D18" s="80">
        <f t="shared" si="0"/>
        <v>16.891654199999998</v>
      </c>
    </row>
    <row r="19" spans="1:4" x14ac:dyDescent="0.25">
      <c r="A19" s="79" t="s">
        <v>297</v>
      </c>
      <c r="B19" s="79">
        <v>12.016445189999999</v>
      </c>
      <c r="C19" s="106">
        <v>0.18555146</v>
      </c>
      <c r="D19" s="80">
        <f t="shared" si="0"/>
        <v>11.83089373</v>
      </c>
    </row>
    <row r="20" spans="1:4" x14ac:dyDescent="0.25">
      <c r="A20" s="79" t="s">
        <v>359</v>
      </c>
      <c r="B20" s="79">
        <v>69.612930860000006</v>
      </c>
      <c r="C20" s="106">
        <v>59.534355909999995</v>
      </c>
      <c r="D20" s="80">
        <f t="shared" si="0"/>
        <v>10.078574950000011</v>
      </c>
    </row>
    <row r="21" spans="1:4" x14ac:dyDescent="0.25">
      <c r="A21" s="79" t="s">
        <v>360</v>
      </c>
      <c r="B21" s="79">
        <v>87.275173249999995</v>
      </c>
      <c r="C21" s="106">
        <v>80.840306519999999</v>
      </c>
      <c r="D21" s="80">
        <f t="shared" si="0"/>
        <v>6.434866729999996</v>
      </c>
    </row>
    <row r="22" spans="1:4" x14ac:dyDescent="0.25">
      <c r="A22" s="79" t="s">
        <v>300</v>
      </c>
      <c r="B22" s="79">
        <v>7.2508670500000001</v>
      </c>
      <c r="C22" s="106">
        <v>0.94771453000000005</v>
      </c>
      <c r="D22" s="80">
        <f t="shared" si="0"/>
        <v>6.3031525200000003</v>
      </c>
    </row>
    <row r="23" spans="1:4" x14ac:dyDescent="0.25">
      <c r="A23" s="79" t="s">
        <v>370</v>
      </c>
      <c r="B23" s="79">
        <v>3.7459689200000001</v>
      </c>
      <c r="C23" s="106">
        <v>2.7788999999999998E-4</v>
      </c>
      <c r="D23" s="80">
        <f t="shared" si="0"/>
        <v>3.7456910300000001</v>
      </c>
    </row>
    <row r="24" spans="1:4" x14ac:dyDescent="0.25">
      <c r="A24" s="79" t="s">
        <v>378</v>
      </c>
      <c r="B24" s="79">
        <v>3.7354207799999997</v>
      </c>
      <c r="C24" s="106">
        <v>7.4764999999999999E-4</v>
      </c>
      <c r="D24" s="80">
        <f t="shared" si="0"/>
        <v>3.7346731299999996</v>
      </c>
    </row>
    <row r="25" spans="1:4" x14ac:dyDescent="0.25">
      <c r="A25" s="79" t="s">
        <v>404</v>
      </c>
      <c r="B25" s="79">
        <v>3.17315748</v>
      </c>
      <c r="C25" s="106">
        <v>2.622029E-2</v>
      </c>
      <c r="D25" s="80">
        <f t="shared" si="0"/>
        <v>3.1469371900000001</v>
      </c>
    </row>
    <row r="26" spans="1:4" x14ac:dyDescent="0.25">
      <c r="A26" s="79" t="s">
        <v>402</v>
      </c>
      <c r="B26" s="79">
        <v>3.1531476600000001</v>
      </c>
      <c r="C26" s="106">
        <v>6.5593079999999998E-2</v>
      </c>
      <c r="D26" s="80">
        <f t="shared" si="0"/>
        <v>3.0875545799999999</v>
      </c>
    </row>
    <row r="27" spans="1:4" x14ac:dyDescent="0.25">
      <c r="A27" s="79" t="s">
        <v>312</v>
      </c>
      <c r="B27" s="79">
        <v>2.0304102799999999</v>
      </c>
      <c r="C27" s="106">
        <v>0</v>
      </c>
      <c r="D27" s="80">
        <f t="shared" si="0"/>
        <v>2.0304102799999999</v>
      </c>
    </row>
    <row r="28" spans="1:4" x14ac:dyDescent="0.25">
      <c r="A28" s="79" t="s">
        <v>477</v>
      </c>
      <c r="B28" s="79">
        <v>1.9422309</v>
      </c>
      <c r="C28" s="106">
        <v>7.1938999999999998E-4</v>
      </c>
      <c r="D28" s="80">
        <f t="shared" si="0"/>
        <v>1.94151151</v>
      </c>
    </row>
    <row r="29" spans="1:4" x14ac:dyDescent="0.25">
      <c r="A29" s="79" t="s">
        <v>388</v>
      </c>
      <c r="B29" s="79">
        <v>1.89609191</v>
      </c>
      <c r="C29" s="106">
        <v>9.5737570000000008E-2</v>
      </c>
      <c r="D29" s="80">
        <f t="shared" si="0"/>
        <v>1.8003543399999999</v>
      </c>
    </row>
    <row r="30" spans="1:4" x14ac:dyDescent="0.25">
      <c r="A30" s="79" t="s">
        <v>381</v>
      </c>
      <c r="B30" s="79">
        <v>1.8269848200000001</v>
      </c>
      <c r="C30" s="106">
        <v>5.9319199999999996E-2</v>
      </c>
      <c r="D30" s="80">
        <f t="shared" si="0"/>
        <v>1.76766562</v>
      </c>
    </row>
    <row r="31" spans="1:4" x14ac:dyDescent="0.25">
      <c r="A31" s="79" t="s">
        <v>478</v>
      </c>
      <c r="B31" s="79">
        <v>1.89682317</v>
      </c>
      <c r="C31" s="106">
        <v>0.21700088000000001</v>
      </c>
      <c r="D31" s="80">
        <f t="shared" si="0"/>
        <v>1.6798222899999999</v>
      </c>
    </row>
    <row r="32" spans="1:4" x14ac:dyDescent="0.25">
      <c r="A32" s="79" t="s">
        <v>299</v>
      </c>
      <c r="B32" s="79">
        <v>0.92749482999999999</v>
      </c>
      <c r="C32" s="106">
        <v>4.7820099999999997E-2</v>
      </c>
      <c r="D32" s="80">
        <f t="shared" si="0"/>
        <v>0.87967472999999996</v>
      </c>
    </row>
    <row r="33" spans="1:4" x14ac:dyDescent="0.25">
      <c r="A33" s="79" t="s">
        <v>555</v>
      </c>
      <c r="B33" s="79">
        <v>0.82506225</v>
      </c>
      <c r="C33" s="106">
        <v>0</v>
      </c>
      <c r="D33" s="80">
        <f t="shared" si="0"/>
        <v>0.82506225</v>
      </c>
    </row>
    <row r="34" spans="1:4" x14ac:dyDescent="0.25">
      <c r="A34" s="79" t="s">
        <v>576</v>
      </c>
      <c r="B34" s="79">
        <v>0.32372099999999998</v>
      </c>
      <c r="C34" s="106">
        <v>0</v>
      </c>
      <c r="D34" s="80">
        <f t="shared" si="0"/>
        <v>0.32372099999999998</v>
      </c>
    </row>
    <row r="35" spans="1:4" x14ac:dyDescent="0.25">
      <c r="A35" s="79" t="s">
        <v>500</v>
      </c>
      <c r="B35" s="79">
        <v>0.21506981999999999</v>
      </c>
      <c r="C35" s="106">
        <v>0</v>
      </c>
      <c r="D35" s="80">
        <f t="shared" si="0"/>
        <v>0.21506981999999999</v>
      </c>
    </row>
    <row r="36" spans="1:4" x14ac:dyDescent="0.25">
      <c r="A36" s="79" t="s">
        <v>412</v>
      </c>
      <c r="B36" s="79">
        <v>0.192466</v>
      </c>
      <c r="C36" s="106">
        <v>5.1810000000000007E-4</v>
      </c>
      <c r="D36" s="80">
        <f t="shared" si="0"/>
        <v>0.1919479</v>
      </c>
    </row>
    <row r="37" spans="1:4" x14ac:dyDescent="0.25">
      <c r="A37" s="79" t="s">
        <v>476</v>
      </c>
      <c r="B37" s="79">
        <v>0.11338517999999999</v>
      </c>
      <c r="C37" s="106">
        <v>0</v>
      </c>
      <c r="D37" s="80">
        <f t="shared" si="0"/>
        <v>0.11338517999999999</v>
      </c>
    </row>
    <row r="38" spans="1:4" x14ac:dyDescent="0.25">
      <c r="A38" s="79" t="s">
        <v>303</v>
      </c>
      <c r="B38" s="79">
        <v>7.5875970000000001E-2</v>
      </c>
      <c r="C38" s="106">
        <v>9.3804000000000001E-4</v>
      </c>
      <c r="D38" s="80">
        <f t="shared" si="0"/>
        <v>7.493793E-2</v>
      </c>
    </row>
    <row r="39" spans="1:4" x14ac:dyDescent="0.25">
      <c r="A39" s="79" t="s">
        <v>424</v>
      </c>
      <c r="B39" s="79">
        <v>3.15E-2</v>
      </c>
      <c r="C39" s="106">
        <v>1.4227E-4</v>
      </c>
      <c r="D39" s="80">
        <f t="shared" si="0"/>
        <v>3.135773E-2</v>
      </c>
    </row>
    <row r="40" spans="1:4" x14ac:dyDescent="0.25">
      <c r="A40" s="79" t="s">
        <v>574</v>
      </c>
      <c r="B40" s="79">
        <v>2.80053E-2</v>
      </c>
      <c r="C40" s="106">
        <v>0</v>
      </c>
      <c r="D40" s="80">
        <f t="shared" si="0"/>
        <v>2.80053E-2</v>
      </c>
    </row>
    <row r="41" spans="1:4" x14ac:dyDescent="0.25">
      <c r="A41" s="79" t="s">
        <v>405</v>
      </c>
      <c r="B41" s="79">
        <v>2.1420999999999999E-2</v>
      </c>
      <c r="C41" s="106">
        <v>0</v>
      </c>
      <c r="D41" s="80">
        <f t="shared" si="0"/>
        <v>2.1420999999999999E-2</v>
      </c>
    </row>
    <row r="42" spans="1:4" x14ac:dyDescent="0.25">
      <c r="A42" s="79" t="s">
        <v>566</v>
      </c>
      <c r="B42" s="79">
        <v>9.8951600000000001E-3</v>
      </c>
      <c r="C42" s="106">
        <v>0</v>
      </c>
      <c r="D42" s="80">
        <f t="shared" si="0"/>
        <v>9.8951600000000001E-3</v>
      </c>
    </row>
    <row r="43" spans="1:4" x14ac:dyDescent="0.25">
      <c r="A43" s="79" t="s">
        <v>498</v>
      </c>
      <c r="B43" s="79">
        <v>3.4505100000000004E-3</v>
      </c>
      <c r="C43" s="106">
        <v>0</v>
      </c>
      <c r="D43" s="80">
        <f t="shared" si="0"/>
        <v>3.4505100000000004E-3</v>
      </c>
    </row>
    <row r="44" spans="1:4" x14ac:dyDescent="0.25">
      <c r="A44" s="79" t="s">
        <v>602</v>
      </c>
      <c r="B44" s="79">
        <v>2.5000000000000001E-4</v>
      </c>
      <c r="C44" s="106">
        <v>0</v>
      </c>
      <c r="D44" s="80">
        <f t="shared" si="0"/>
        <v>2.5000000000000001E-4</v>
      </c>
    </row>
    <row r="45" spans="1:4" x14ac:dyDescent="0.25">
      <c r="A45" s="79" t="s">
        <v>526</v>
      </c>
      <c r="B45" s="79">
        <v>0</v>
      </c>
      <c r="C45" s="106">
        <v>1.9079999999999997E-5</v>
      </c>
      <c r="D45" s="80">
        <f t="shared" si="0"/>
        <v>-1.9079999999999997E-5</v>
      </c>
    </row>
    <row r="46" spans="1:4" x14ac:dyDescent="0.25">
      <c r="A46" s="79" t="s">
        <v>437</v>
      </c>
      <c r="B46" s="79">
        <v>2.16E-3</v>
      </c>
      <c r="C46" s="106">
        <v>2.2100300000000004E-3</v>
      </c>
      <c r="D46" s="80">
        <f t="shared" si="0"/>
        <v>-5.0030000000000387E-5</v>
      </c>
    </row>
    <row r="47" spans="1:4" x14ac:dyDescent="0.25">
      <c r="A47" s="79" t="s">
        <v>603</v>
      </c>
      <c r="B47" s="79">
        <v>0</v>
      </c>
      <c r="C47" s="106">
        <v>6.3907000000000005E-4</v>
      </c>
      <c r="D47" s="80">
        <f t="shared" si="0"/>
        <v>-6.3907000000000005E-4</v>
      </c>
    </row>
    <row r="48" spans="1:4" x14ac:dyDescent="0.25">
      <c r="A48" s="79" t="s">
        <v>459</v>
      </c>
      <c r="B48" s="79">
        <v>0</v>
      </c>
      <c r="C48" s="106">
        <v>9.2634E-4</v>
      </c>
      <c r="D48" s="80">
        <f t="shared" si="0"/>
        <v>-9.2634E-4</v>
      </c>
    </row>
    <row r="49" spans="1:4" x14ac:dyDescent="0.25">
      <c r="A49" s="79" t="s">
        <v>578</v>
      </c>
      <c r="B49" s="79">
        <v>0</v>
      </c>
      <c r="C49" s="106">
        <v>1.68227E-3</v>
      </c>
      <c r="D49" s="80">
        <f t="shared" si="0"/>
        <v>-1.68227E-3</v>
      </c>
    </row>
    <row r="50" spans="1:4" x14ac:dyDescent="0.25">
      <c r="A50" s="79" t="s">
        <v>572</v>
      </c>
      <c r="B50" s="79">
        <v>0</v>
      </c>
      <c r="C50" s="106">
        <v>1.7744100000000001E-3</v>
      </c>
      <c r="D50" s="80">
        <f t="shared" si="0"/>
        <v>-1.7744100000000001E-3</v>
      </c>
    </row>
    <row r="51" spans="1:4" x14ac:dyDescent="0.25">
      <c r="A51" s="79" t="s">
        <v>442</v>
      </c>
      <c r="B51" s="79">
        <v>0</v>
      </c>
      <c r="C51" s="106">
        <v>1.82657E-3</v>
      </c>
      <c r="D51" s="80">
        <f t="shared" si="0"/>
        <v>-1.82657E-3</v>
      </c>
    </row>
    <row r="52" spans="1:4" x14ac:dyDescent="0.25">
      <c r="A52" s="79" t="s">
        <v>499</v>
      </c>
      <c r="B52" s="79">
        <v>0</v>
      </c>
      <c r="C52" s="106">
        <v>2.8599899999999998E-3</v>
      </c>
      <c r="D52" s="80">
        <f t="shared" si="0"/>
        <v>-2.8599899999999998E-3</v>
      </c>
    </row>
    <row r="53" spans="1:4" x14ac:dyDescent="0.25">
      <c r="A53" s="79" t="s">
        <v>432</v>
      </c>
      <c r="B53" s="79">
        <v>0</v>
      </c>
      <c r="C53" s="106">
        <v>3.0173000000000001E-3</v>
      </c>
      <c r="D53" s="80">
        <f t="shared" si="0"/>
        <v>-3.0173000000000001E-3</v>
      </c>
    </row>
    <row r="54" spans="1:4" x14ac:dyDescent="0.25">
      <c r="A54" s="79" t="s">
        <v>441</v>
      </c>
      <c r="B54" s="79">
        <v>0</v>
      </c>
      <c r="C54" s="106">
        <v>3.89376E-3</v>
      </c>
      <c r="D54" s="80">
        <f t="shared" si="0"/>
        <v>-3.89376E-3</v>
      </c>
    </row>
    <row r="55" spans="1:4" x14ac:dyDescent="0.25">
      <c r="A55" s="79" t="s">
        <v>482</v>
      </c>
      <c r="B55" s="79">
        <v>0</v>
      </c>
      <c r="C55" s="106">
        <v>4.9686000000000001E-3</v>
      </c>
      <c r="D55" s="80">
        <f t="shared" si="0"/>
        <v>-4.9686000000000001E-3</v>
      </c>
    </row>
    <row r="56" spans="1:4" x14ac:dyDescent="0.25">
      <c r="A56" s="79" t="s">
        <v>564</v>
      </c>
      <c r="B56" s="79">
        <v>0</v>
      </c>
      <c r="C56" s="106">
        <v>5.4149300000000001E-3</v>
      </c>
      <c r="D56" s="80">
        <f t="shared" si="0"/>
        <v>-5.4149300000000001E-3</v>
      </c>
    </row>
    <row r="57" spans="1:4" x14ac:dyDescent="0.25">
      <c r="A57" s="79" t="s">
        <v>497</v>
      </c>
      <c r="B57" s="79">
        <v>0</v>
      </c>
      <c r="C57" s="106">
        <v>5.8177200000000002E-3</v>
      </c>
      <c r="D57" s="80">
        <f t="shared" si="0"/>
        <v>-5.8177200000000002E-3</v>
      </c>
    </row>
    <row r="58" spans="1:4" x14ac:dyDescent="0.25">
      <c r="A58" s="79" t="s">
        <v>551</v>
      </c>
      <c r="B58" s="79">
        <v>0</v>
      </c>
      <c r="C58" s="106">
        <v>6.28949E-3</v>
      </c>
      <c r="D58" s="80">
        <f t="shared" si="0"/>
        <v>-6.28949E-3</v>
      </c>
    </row>
    <row r="59" spans="1:4" x14ac:dyDescent="0.25">
      <c r="A59" s="79" t="s">
        <v>458</v>
      </c>
      <c r="B59" s="79">
        <v>0</v>
      </c>
      <c r="C59" s="106">
        <v>7.08619E-3</v>
      </c>
      <c r="D59" s="80">
        <f t="shared" si="0"/>
        <v>-7.08619E-3</v>
      </c>
    </row>
    <row r="60" spans="1:4" x14ac:dyDescent="0.25">
      <c r="A60" s="79" t="s">
        <v>460</v>
      </c>
      <c r="B60" s="79">
        <v>0</v>
      </c>
      <c r="C60" s="106">
        <v>8.2500000000000004E-3</v>
      </c>
      <c r="D60" s="80">
        <f t="shared" si="0"/>
        <v>-8.2500000000000004E-3</v>
      </c>
    </row>
    <row r="61" spans="1:4" x14ac:dyDescent="0.25">
      <c r="A61" s="79" t="s">
        <v>447</v>
      </c>
      <c r="B61" s="79">
        <v>0</v>
      </c>
      <c r="C61" s="106">
        <v>8.9096799999999997E-3</v>
      </c>
      <c r="D61" s="80">
        <f t="shared" si="0"/>
        <v>-8.9096799999999997E-3</v>
      </c>
    </row>
    <row r="62" spans="1:4" x14ac:dyDescent="0.25">
      <c r="A62" s="79" t="s">
        <v>494</v>
      </c>
      <c r="B62" s="79">
        <v>0</v>
      </c>
      <c r="C62" s="106">
        <v>1.005145E-2</v>
      </c>
      <c r="D62" s="80">
        <f t="shared" si="0"/>
        <v>-1.005145E-2</v>
      </c>
    </row>
    <row r="63" spans="1:4" x14ac:dyDescent="0.25">
      <c r="A63" s="79" t="s">
        <v>605</v>
      </c>
      <c r="B63" s="79">
        <v>0</v>
      </c>
      <c r="C63" s="106">
        <v>1.03134E-2</v>
      </c>
      <c r="D63" s="80">
        <f t="shared" si="0"/>
        <v>-1.03134E-2</v>
      </c>
    </row>
    <row r="64" spans="1:4" x14ac:dyDescent="0.25">
      <c r="A64" s="79" t="s">
        <v>452</v>
      </c>
      <c r="B64" s="79">
        <v>0</v>
      </c>
      <c r="C64" s="106">
        <v>1.2338669999999999E-2</v>
      </c>
      <c r="D64" s="80">
        <f t="shared" si="0"/>
        <v>-1.2338669999999999E-2</v>
      </c>
    </row>
    <row r="65" spans="1:4" x14ac:dyDescent="0.25">
      <c r="A65" s="79" t="s">
        <v>451</v>
      </c>
      <c r="B65" s="79">
        <v>0</v>
      </c>
      <c r="C65" s="106">
        <v>1.439941E-2</v>
      </c>
      <c r="D65" s="80">
        <f t="shared" si="0"/>
        <v>-1.439941E-2</v>
      </c>
    </row>
    <row r="66" spans="1:4" x14ac:dyDescent="0.25">
      <c r="A66" s="79" t="s">
        <v>607</v>
      </c>
      <c r="B66" s="79">
        <v>1.84637E-3</v>
      </c>
      <c r="C66" s="106">
        <v>1.6336840000000002E-2</v>
      </c>
      <c r="D66" s="80">
        <f t="shared" si="0"/>
        <v>-1.4490470000000002E-2</v>
      </c>
    </row>
    <row r="67" spans="1:4" x14ac:dyDescent="0.25">
      <c r="A67" s="79" t="s">
        <v>308</v>
      </c>
      <c r="B67" s="79">
        <v>0</v>
      </c>
      <c r="C67" s="106">
        <v>1.5804930000000002E-2</v>
      </c>
      <c r="D67" s="80">
        <f t="shared" si="0"/>
        <v>-1.5804930000000002E-2</v>
      </c>
    </row>
    <row r="68" spans="1:4" x14ac:dyDescent="0.25">
      <c r="A68" s="79" t="s">
        <v>456</v>
      </c>
      <c r="B68" s="79">
        <v>0</v>
      </c>
      <c r="C68" s="106">
        <v>1.586895E-2</v>
      </c>
      <c r="D68" s="80">
        <f t="shared" ref="D68:D131" si="1">B68-C68</f>
        <v>-1.586895E-2</v>
      </c>
    </row>
    <row r="69" spans="1:4" x14ac:dyDescent="0.25">
      <c r="A69" s="79" t="s">
        <v>573</v>
      </c>
      <c r="B69" s="79">
        <v>0</v>
      </c>
      <c r="C69" s="106">
        <v>1.594609E-2</v>
      </c>
      <c r="D69" s="80">
        <f t="shared" si="1"/>
        <v>-1.594609E-2</v>
      </c>
    </row>
    <row r="70" spans="1:4" x14ac:dyDescent="0.25">
      <c r="A70" s="79" t="s">
        <v>570</v>
      </c>
      <c r="B70" s="79">
        <v>0</v>
      </c>
      <c r="C70" s="106">
        <v>1.62624E-2</v>
      </c>
      <c r="D70" s="80">
        <f t="shared" si="1"/>
        <v>-1.62624E-2</v>
      </c>
    </row>
    <row r="71" spans="1:4" x14ac:dyDescent="0.25">
      <c r="A71" s="79" t="s">
        <v>306</v>
      </c>
      <c r="B71" s="79">
        <v>0</v>
      </c>
      <c r="C71" s="106">
        <v>1.7431909999999998E-2</v>
      </c>
      <c r="D71" s="80">
        <f t="shared" si="1"/>
        <v>-1.7431909999999998E-2</v>
      </c>
    </row>
    <row r="72" spans="1:4" x14ac:dyDescent="0.25">
      <c r="A72" s="79" t="s">
        <v>492</v>
      </c>
      <c r="B72" s="79">
        <v>0</v>
      </c>
      <c r="C72" s="106">
        <v>2.3858299999999999E-2</v>
      </c>
      <c r="D72" s="80">
        <f t="shared" si="1"/>
        <v>-2.3858299999999999E-2</v>
      </c>
    </row>
    <row r="73" spans="1:4" x14ac:dyDescent="0.25">
      <c r="A73" s="79" t="s">
        <v>427</v>
      </c>
      <c r="B73" s="79">
        <v>0</v>
      </c>
      <c r="C73" s="106">
        <v>2.4852060000000002E-2</v>
      </c>
      <c r="D73" s="80">
        <f t="shared" si="1"/>
        <v>-2.4852060000000002E-2</v>
      </c>
    </row>
    <row r="74" spans="1:4" x14ac:dyDescent="0.25">
      <c r="A74" s="79" t="s">
        <v>415</v>
      </c>
      <c r="B74" s="79">
        <v>0</v>
      </c>
      <c r="C74" s="106">
        <v>2.5110159999999999E-2</v>
      </c>
      <c r="D74" s="80">
        <f t="shared" si="1"/>
        <v>-2.5110159999999999E-2</v>
      </c>
    </row>
    <row r="75" spans="1:4" x14ac:dyDescent="0.25">
      <c r="A75" s="79" t="s">
        <v>586</v>
      </c>
      <c r="B75" s="79">
        <v>0</v>
      </c>
      <c r="C75" s="106">
        <v>2.6143039999999999E-2</v>
      </c>
      <c r="D75" s="80">
        <f t="shared" si="1"/>
        <v>-2.6143039999999999E-2</v>
      </c>
    </row>
    <row r="76" spans="1:4" x14ac:dyDescent="0.25">
      <c r="A76" s="79" t="s">
        <v>453</v>
      </c>
      <c r="B76" s="79">
        <v>0</v>
      </c>
      <c r="C76" s="106">
        <v>3.092164E-2</v>
      </c>
      <c r="D76" s="80">
        <f t="shared" si="1"/>
        <v>-3.092164E-2</v>
      </c>
    </row>
    <row r="77" spans="1:4" x14ac:dyDescent="0.25">
      <c r="A77" s="79" t="s">
        <v>491</v>
      </c>
      <c r="B77" s="79">
        <v>0</v>
      </c>
      <c r="C77" s="106">
        <v>3.1006499999999999E-2</v>
      </c>
      <c r="D77" s="80">
        <f t="shared" si="1"/>
        <v>-3.1006499999999999E-2</v>
      </c>
    </row>
    <row r="78" spans="1:4" x14ac:dyDescent="0.25">
      <c r="A78" s="79" t="s">
        <v>455</v>
      </c>
      <c r="B78" s="79">
        <v>0</v>
      </c>
      <c r="C78" s="106">
        <v>3.3252900000000002E-2</v>
      </c>
      <c r="D78" s="80">
        <f t="shared" si="1"/>
        <v>-3.3252900000000002E-2</v>
      </c>
    </row>
    <row r="79" spans="1:4" x14ac:dyDescent="0.25">
      <c r="A79" s="79" t="s">
        <v>608</v>
      </c>
      <c r="B79" s="79">
        <v>0</v>
      </c>
      <c r="C79" s="106">
        <v>3.3911160000000003E-2</v>
      </c>
      <c r="D79" s="80">
        <f t="shared" si="1"/>
        <v>-3.3911160000000003E-2</v>
      </c>
    </row>
    <row r="80" spans="1:4" x14ac:dyDescent="0.25">
      <c r="A80" s="79" t="s">
        <v>431</v>
      </c>
      <c r="B80" s="79">
        <v>0</v>
      </c>
      <c r="C80" s="106">
        <v>3.4040170000000002E-2</v>
      </c>
      <c r="D80" s="80">
        <f t="shared" si="1"/>
        <v>-3.4040170000000002E-2</v>
      </c>
    </row>
    <row r="81" spans="1:4" x14ac:dyDescent="0.25">
      <c r="A81" s="79" t="s">
        <v>302</v>
      </c>
      <c r="B81" s="79">
        <v>0</v>
      </c>
      <c r="C81" s="106">
        <v>3.5026629999999996E-2</v>
      </c>
      <c r="D81" s="80">
        <f t="shared" si="1"/>
        <v>-3.5026629999999996E-2</v>
      </c>
    </row>
    <row r="82" spans="1:4" x14ac:dyDescent="0.25">
      <c r="A82" s="79" t="s">
        <v>496</v>
      </c>
      <c r="B82" s="79">
        <v>0</v>
      </c>
      <c r="C82" s="106">
        <v>3.7810499999999997E-2</v>
      </c>
      <c r="D82" s="80">
        <f t="shared" si="1"/>
        <v>-3.7810499999999997E-2</v>
      </c>
    </row>
    <row r="83" spans="1:4" x14ac:dyDescent="0.25">
      <c r="A83" s="79" t="s">
        <v>398</v>
      </c>
      <c r="B83" s="79">
        <v>0</v>
      </c>
      <c r="C83" s="106">
        <v>4.0628980000000002E-2</v>
      </c>
      <c r="D83" s="80">
        <f t="shared" si="1"/>
        <v>-4.0628980000000002E-2</v>
      </c>
    </row>
    <row r="84" spans="1:4" x14ac:dyDescent="0.25">
      <c r="A84" s="79" t="s">
        <v>400</v>
      </c>
      <c r="B84" s="79">
        <v>2.6814000000000001E-2</v>
      </c>
      <c r="C84" s="106">
        <v>7.7487470000000003E-2</v>
      </c>
      <c r="D84" s="80">
        <f t="shared" si="1"/>
        <v>-5.0673469999999998E-2</v>
      </c>
    </row>
    <row r="85" spans="1:4" x14ac:dyDescent="0.25">
      <c r="A85" s="79" t="s">
        <v>393</v>
      </c>
      <c r="B85" s="79">
        <v>0</v>
      </c>
      <c r="C85" s="106">
        <v>5.1490430000000004E-2</v>
      </c>
      <c r="D85" s="80">
        <f t="shared" si="1"/>
        <v>-5.1490430000000004E-2</v>
      </c>
    </row>
    <row r="86" spans="1:4" x14ac:dyDescent="0.25">
      <c r="A86" s="79" t="s">
        <v>449</v>
      </c>
      <c r="B86" s="79">
        <v>3.715E-3</v>
      </c>
      <c r="C86" s="106">
        <v>5.6302120000000004E-2</v>
      </c>
      <c r="D86" s="80">
        <f t="shared" si="1"/>
        <v>-5.2587120000000001E-2</v>
      </c>
    </row>
    <row r="87" spans="1:4" x14ac:dyDescent="0.25">
      <c r="A87" s="79" t="s">
        <v>440</v>
      </c>
      <c r="B87" s="79">
        <v>0</v>
      </c>
      <c r="C87" s="106">
        <v>5.3781879999999997E-2</v>
      </c>
      <c r="D87" s="80">
        <f t="shared" si="1"/>
        <v>-5.3781879999999997E-2</v>
      </c>
    </row>
    <row r="88" spans="1:4" x14ac:dyDescent="0.25">
      <c r="A88" s="79" t="s">
        <v>525</v>
      </c>
      <c r="B88" s="79">
        <v>0</v>
      </c>
      <c r="C88" s="106">
        <v>5.72294E-2</v>
      </c>
      <c r="D88" s="80">
        <f t="shared" si="1"/>
        <v>-5.72294E-2</v>
      </c>
    </row>
    <row r="89" spans="1:4" x14ac:dyDescent="0.25">
      <c r="A89" s="79" t="s">
        <v>425</v>
      </c>
      <c r="B89" s="79">
        <v>0</v>
      </c>
      <c r="C89" s="106">
        <v>8.357502E-2</v>
      </c>
      <c r="D89" s="80">
        <f t="shared" si="1"/>
        <v>-8.357502E-2</v>
      </c>
    </row>
    <row r="90" spans="1:4" x14ac:dyDescent="0.25">
      <c r="A90" s="79" t="s">
        <v>545</v>
      </c>
      <c r="B90" s="79">
        <v>0</v>
      </c>
      <c r="C90" s="106">
        <v>9.5981070000000002E-2</v>
      </c>
      <c r="D90" s="80">
        <f t="shared" si="1"/>
        <v>-9.5981070000000002E-2</v>
      </c>
    </row>
    <row r="91" spans="1:4" x14ac:dyDescent="0.25">
      <c r="A91" s="79" t="s">
        <v>484</v>
      </c>
      <c r="B91" s="79">
        <v>0</v>
      </c>
      <c r="C91" s="106">
        <v>0.10776153999999999</v>
      </c>
      <c r="D91" s="80">
        <f t="shared" si="1"/>
        <v>-0.10776153999999999</v>
      </c>
    </row>
    <row r="92" spans="1:4" x14ac:dyDescent="0.25">
      <c r="A92" s="79" t="s">
        <v>416</v>
      </c>
      <c r="B92" s="79">
        <v>0</v>
      </c>
      <c r="C92" s="106">
        <v>0.12072103999999999</v>
      </c>
      <c r="D92" s="80">
        <f t="shared" si="1"/>
        <v>-0.12072103999999999</v>
      </c>
    </row>
    <row r="93" spans="1:4" x14ac:dyDescent="0.25">
      <c r="A93" s="79" t="s">
        <v>417</v>
      </c>
      <c r="B93" s="79">
        <v>0</v>
      </c>
      <c r="C93" s="106">
        <v>0.12267575</v>
      </c>
      <c r="D93" s="80">
        <f t="shared" si="1"/>
        <v>-0.12267575</v>
      </c>
    </row>
    <row r="94" spans="1:4" x14ac:dyDescent="0.25">
      <c r="A94" s="79" t="s">
        <v>461</v>
      </c>
      <c r="B94" s="79">
        <v>0</v>
      </c>
      <c r="C94" s="106">
        <v>0.13179627999999999</v>
      </c>
      <c r="D94" s="80">
        <f t="shared" si="1"/>
        <v>-0.13179627999999999</v>
      </c>
    </row>
    <row r="95" spans="1:4" x14ac:dyDescent="0.25">
      <c r="A95" s="79" t="s">
        <v>426</v>
      </c>
      <c r="B95" s="79">
        <v>7.4611E-3</v>
      </c>
      <c r="C95" s="106">
        <v>0.14283340999999999</v>
      </c>
      <c r="D95" s="80">
        <f t="shared" si="1"/>
        <v>-0.13537231</v>
      </c>
    </row>
    <row r="96" spans="1:4" x14ac:dyDescent="0.25">
      <c r="A96" s="79" t="s">
        <v>557</v>
      </c>
      <c r="B96" s="79">
        <v>0</v>
      </c>
      <c r="C96" s="106">
        <v>0.14842054999999998</v>
      </c>
      <c r="D96" s="80">
        <f t="shared" si="1"/>
        <v>-0.14842054999999998</v>
      </c>
    </row>
    <row r="97" spans="1:4" x14ac:dyDescent="0.25">
      <c r="A97" s="79" t="s">
        <v>446</v>
      </c>
      <c r="B97" s="79">
        <v>0</v>
      </c>
      <c r="C97" s="106">
        <v>0.15610439000000001</v>
      </c>
      <c r="D97" s="80">
        <f t="shared" si="1"/>
        <v>-0.15610439000000001</v>
      </c>
    </row>
    <row r="98" spans="1:4" x14ac:dyDescent="0.25">
      <c r="A98" s="79" t="s">
        <v>457</v>
      </c>
      <c r="B98" s="79">
        <v>0</v>
      </c>
      <c r="C98" s="106">
        <v>0.17118278000000001</v>
      </c>
      <c r="D98" s="80">
        <f t="shared" si="1"/>
        <v>-0.17118278000000001</v>
      </c>
    </row>
    <row r="99" spans="1:4" x14ac:dyDescent="0.25">
      <c r="A99" s="79" t="s">
        <v>444</v>
      </c>
      <c r="B99" s="79">
        <v>0</v>
      </c>
      <c r="C99" s="106">
        <v>0.17287876000000002</v>
      </c>
      <c r="D99" s="80">
        <f t="shared" si="1"/>
        <v>-0.17287876000000002</v>
      </c>
    </row>
    <row r="100" spans="1:4" x14ac:dyDescent="0.25">
      <c r="A100" s="79" t="s">
        <v>445</v>
      </c>
      <c r="B100" s="79">
        <v>0</v>
      </c>
      <c r="C100" s="106">
        <v>0.18141776999999998</v>
      </c>
      <c r="D100" s="80">
        <f t="shared" si="1"/>
        <v>-0.18141776999999998</v>
      </c>
    </row>
    <row r="101" spans="1:4" x14ac:dyDescent="0.25">
      <c r="A101" s="79" t="s">
        <v>409</v>
      </c>
      <c r="B101" s="79">
        <v>5.7300940000000002E-2</v>
      </c>
      <c r="C101" s="106">
        <v>0.27306079</v>
      </c>
      <c r="D101" s="80">
        <f t="shared" si="1"/>
        <v>-0.21575985</v>
      </c>
    </row>
    <row r="102" spans="1:4" x14ac:dyDescent="0.25">
      <c r="A102" s="79" t="s">
        <v>448</v>
      </c>
      <c r="B102" s="79">
        <v>0</v>
      </c>
      <c r="C102" s="106">
        <v>0.36510539000000003</v>
      </c>
      <c r="D102" s="80">
        <f t="shared" si="1"/>
        <v>-0.36510539000000003</v>
      </c>
    </row>
    <row r="103" spans="1:4" x14ac:dyDescent="0.25">
      <c r="A103" s="79" t="s">
        <v>454</v>
      </c>
      <c r="B103" s="79">
        <v>0</v>
      </c>
      <c r="C103" s="106">
        <v>0.38298657000000003</v>
      </c>
      <c r="D103" s="80">
        <f t="shared" si="1"/>
        <v>-0.38298657000000003</v>
      </c>
    </row>
    <row r="104" spans="1:4" x14ac:dyDescent="0.25">
      <c r="A104" s="79" t="s">
        <v>311</v>
      </c>
      <c r="B104" s="79">
        <v>0</v>
      </c>
      <c r="C104" s="106">
        <v>0.47094049999999998</v>
      </c>
      <c r="D104" s="80">
        <f t="shared" si="1"/>
        <v>-0.47094049999999998</v>
      </c>
    </row>
    <row r="105" spans="1:4" x14ac:dyDescent="0.25">
      <c r="A105" s="79" t="s">
        <v>411</v>
      </c>
      <c r="B105" s="79">
        <v>7.8165200000000004E-3</v>
      </c>
      <c r="C105" s="106">
        <v>0.48283441999999999</v>
      </c>
      <c r="D105" s="80">
        <f t="shared" si="1"/>
        <v>-0.47501789999999999</v>
      </c>
    </row>
    <row r="106" spans="1:4" x14ac:dyDescent="0.25">
      <c r="A106" s="79" t="s">
        <v>450</v>
      </c>
      <c r="B106" s="79">
        <v>0</v>
      </c>
      <c r="C106" s="106">
        <v>0.50148851000000005</v>
      </c>
      <c r="D106" s="80">
        <f t="shared" si="1"/>
        <v>-0.50148851000000005</v>
      </c>
    </row>
    <row r="107" spans="1:4" x14ac:dyDescent="0.25">
      <c r="A107" s="79" t="s">
        <v>435</v>
      </c>
      <c r="B107" s="79">
        <v>0.16666259</v>
      </c>
      <c r="C107" s="106">
        <v>0.69922493999999991</v>
      </c>
      <c r="D107" s="80">
        <f t="shared" si="1"/>
        <v>-0.53256234999999985</v>
      </c>
    </row>
    <row r="108" spans="1:4" x14ac:dyDescent="0.25">
      <c r="A108" s="79" t="s">
        <v>387</v>
      </c>
      <c r="B108" s="79">
        <v>0.1242</v>
      </c>
      <c r="C108" s="106">
        <v>0.66676247999999994</v>
      </c>
      <c r="D108" s="80">
        <f t="shared" si="1"/>
        <v>-0.54256247999999996</v>
      </c>
    </row>
    <row r="109" spans="1:4" x14ac:dyDescent="0.25">
      <c r="A109" s="79" t="s">
        <v>408</v>
      </c>
      <c r="B109" s="79">
        <v>0</v>
      </c>
      <c r="C109" s="106">
        <v>0.60109661000000003</v>
      </c>
      <c r="D109" s="80">
        <f t="shared" si="1"/>
        <v>-0.60109661000000003</v>
      </c>
    </row>
    <row r="110" spans="1:4" x14ac:dyDescent="0.25">
      <c r="A110" s="79" t="s">
        <v>493</v>
      </c>
      <c r="B110" s="79">
        <v>0</v>
      </c>
      <c r="C110" s="106">
        <v>0.60957214999999998</v>
      </c>
      <c r="D110" s="80">
        <f t="shared" si="1"/>
        <v>-0.60957214999999998</v>
      </c>
    </row>
    <row r="111" spans="1:4" x14ac:dyDescent="0.25">
      <c r="A111" s="79" t="s">
        <v>397</v>
      </c>
      <c r="B111" s="79">
        <v>4.0000000000000003E-5</v>
      </c>
      <c r="C111" s="106">
        <v>0.67059168000000002</v>
      </c>
      <c r="D111" s="80">
        <f t="shared" si="1"/>
        <v>-0.67055167999999998</v>
      </c>
    </row>
    <row r="112" spans="1:4" x14ac:dyDescent="0.25">
      <c r="A112" s="79" t="s">
        <v>403</v>
      </c>
      <c r="B112" s="79">
        <v>7.5000000000000002E-4</v>
      </c>
      <c r="C112" s="106">
        <v>0.76516607999999997</v>
      </c>
      <c r="D112" s="80">
        <f t="shared" si="1"/>
        <v>-0.76441607999999994</v>
      </c>
    </row>
    <row r="113" spans="1:4" x14ac:dyDescent="0.25">
      <c r="A113" s="79" t="s">
        <v>443</v>
      </c>
      <c r="B113" s="79">
        <v>0</v>
      </c>
      <c r="C113" s="106">
        <v>0.77365099000000004</v>
      </c>
      <c r="D113" s="80">
        <f t="shared" si="1"/>
        <v>-0.77365099000000004</v>
      </c>
    </row>
    <row r="114" spans="1:4" x14ac:dyDescent="0.25">
      <c r="A114" s="79" t="s">
        <v>301</v>
      </c>
      <c r="B114" s="79">
        <v>3.6961072499999998</v>
      </c>
      <c r="C114" s="106">
        <v>4.6681748799999996</v>
      </c>
      <c r="D114" s="80">
        <f t="shared" si="1"/>
        <v>-0.97206762999999974</v>
      </c>
    </row>
    <row r="115" spans="1:4" x14ac:dyDescent="0.25">
      <c r="A115" s="79" t="s">
        <v>429</v>
      </c>
      <c r="B115" s="79">
        <v>0</v>
      </c>
      <c r="C115" s="106">
        <v>0.98231763000000005</v>
      </c>
      <c r="D115" s="80">
        <f t="shared" si="1"/>
        <v>-0.98231763000000005</v>
      </c>
    </row>
    <row r="116" spans="1:4" x14ac:dyDescent="0.25">
      <c r="A116" s="79" t="s">
        <v>407</v>
      </c>
      <c r="B116" s="79">
        <v>0</v>
      </c>
      <c r="C116" s="106">
        <v>1.00643412</v>
      </c>
      <c r="D116" s="80">
        <f t="shared" si="1"/>
        <v>-1.00643412</v>
      </c>
    </row>
    <row r="117" spans="1:4" x14ac:dyDescent="0.25">
      <c r="A117" s="79" t="s">
        <v>374</v>
      </c>
      <c r="B117" s="79">
        <v>3.7852505000000001</v>
      </c>
      <c r="C117" s="106">
        <v>4.85280589</v>
      </c>
      <c r="D117" s="80">
        <f t="shared" si="1"/>
        <v>-1.0675553899999999</v>
      </c>
    </row>
    <row r="118" spans="1:4" x14ac:dyDescent="0.25">
      <c r="A118" s="79" t="s">
        <v>422</v>
      </c>
      <c r="B118" s="79">
        <v>0</v>
      </c>
      <c r="C118" s="106">
        <v>1.5885073000000001</v>
      </c>
      <c r="D118" s="80">
        <f t="shared" si="1"/>
        <v>-1.5885073000000001</v>
      </c>
    </row>
    <row r="119" spans="1:4" x14ac:dyDescent="0.25">
      <c r="A119" s="79" t="s">
        <v>438</v>
      </c>
      <c r="B119" s="79">
        <v>9.3620000000000002E-5</v>
      </c>
      <c r="C119" s="106">
        <v>1.99912895</v>
      </c>
      <c r="D119" s="80">
        <f t="shared" si="1"/>
        <v>-1.9990353300000001</v>
      </c>
    </row>
    <row r="120" spans="1:4" x14ac:dyDescent="0.25">
      <c r="A120" s="79" t="s">
        <v>373</v>
      </c>
      <c r="B120" s="79">
        <v>9.5180654399999991</v>
      </c>
      <c r="C120" s="106">
        <v>11.56340649</v>
      </c>
      <c r="D120" s="80">
        <f t="shared" si="1"/>
        <v>-2.0453410500000011</v>
      </c>
    </row>
    <row r="121" spans="1:4" x14ac:dyDescent="0.25">
      <c r="A121" s="79" t="s">
        <v>383</v>
      </c>
      <c r="B121" s="79">
        <v>0.36531527000000003</v>
      </c>
      <c r="C121" s="106">
        <v>2.4776226800000001</v>
      </c>
      <c r="D121" s="80">
        <f t="shared" si="1"/>
        <v>-2.1123074100000001</v>
      </c>
    </row>
    <row r="122" spans="1:4" x14ac:dyDescent="0.25">
      <c r="A122" s="79" t="s">
        <v>420</v>
      </c>
      <c r="B122" s="79">
        <v>0</v>
      </c>
      <c r="C122" s="106">
        <v>2.40688075</v>
      </c>
      <c r="D122" s="80">
        <f t="shared" si="1"/>
        <v>-2.40688075</v>
      </c>
    </row>
    <row r="123" spans="1:4" x14ac:dyDescent="0.25">
      <c r="A123" s="79" t="s">
        <v>307</v>
      </c>
      <c r="B123" s="79">
        <v>0</v>
      </c>
      <c r="C123" s="106">
        <v>2.6169193500000003</v>
      </c>
      <c r="D123" s="80">
        <f t="shared" si="1"/>
        <v>-2.6169193500000003</v>
      </c>
    </row>
    <row r="124" spans="1:4" x14ac:dyDescent="0.25">
      <c r="A124" s="79" t="s">
        <v>310</v>
      </c>
      <c r="B124" s="79">
        <v>0</v>
      </c>
      <c r="C124" s="106">
        <v>2.64285748</v>
      </c>
      <c r="D124" s="80">
        <f t="shared" si="1"/>
        <v>-2.64285748</v>
      </c>
    </row>
    <row r="125" spans="1:4" x14ac:dyDescent="0.25">
      <c r="A125" s="79" t="s">
        <v>363</v>
      </c>
      <c r="B125" s="79">
        <v>25.878675190000003</v>
      </c>
      <c r="C125" s="106">
        <v>28.545197469999998</v>
      </c>
      <c r="D125" s="80">
        <f t="shared" si="1"/>
        <v>-2.6665222799999952</v>
      </c>
    </row>
    <row r="126" spans="1:4" x14ac:dyDescent="0.25">
      <c r="A126" s="79" t="s">
        <v>600</v>
      </c>
      <c r="B126" s="79">
        <v>0</v>
      </c>
      <c r="C126" s="106">
        <v>2.7905602999999997</v>
      </c>
      <c r="D126" s="80">
        <f t="shared" si="1"/>
        <v>-2.7905602999999997</v>
      </c>
    </row>
    <row r="127" spans="1:4" x14ac:dyDescent="0.25">
      <c r="A127" s="79" t="s">
        <v>436</v>
      </c>
      <c r="B127" s="79">
        <v>1.52210778</v>
      </c>
      <c r="C127" s="106">
        <v>4.5291707800000003</v>
      </c>
      <c r="D127" s="80">
        <f t="shared" si="1"/>
        <v>-3.0070630000000005</v>
      </c>
    </row>
    <row r="128" spans="1:4" x14ac:dyDescent="0.25">
      <c r="A128" s="79" t="s">
        <v>410</v>
      </c>
      <c r="B128" s="79">
        <v>0</v>
      </c>
      <c r="C128" s="106">
        <v>3.3096508999999998</v>
      </c>
      <c r="D128" s="80">
        <f t="shared" si="1"/>
        <v>-3.3096508999999998</v>
      </c>
    </row>
    <row r="129" spans="1:4" x14ac:dyDescent="0.25">
      <c r="A129" s="79" t="s">
        <v>419</v>
      </c>
      <c r="B129" s="79">
        <v>8.4791979999999989E-2</v>
      </c>
      <c r="C129" s="106">
        <v>3.69418063</v>
      </c>
      <c r="D129" s="80">
        <f t="shared" si="1"/>
        <v>-3.6093886500000001</v>
      </c>
    </row>
    <row r="130" spans="1:4" x14ac:dyDescent="0.25">
      <c r="A130" s="79" t="s">
        <v>391</v>
      </c>
      <c r="B130" s="79">
        <v>0.18116479999999999</v>
      </c>
      <c r="C130" s="106">
        <v>4.5757849000000004</v>
      </c>
      <c r="D130" s="80">
        <f t="shared" si="1"/>
        <v>-4.3946201</v>
      </c>
    </row>
    <row r="131" spans="1:4" x14ac:dyDescent="0.25">
      <c r="A131" s="79" t="s">
        <v>399</v>
      </c>
      <c r="B131" s="79">
        <v>0.98337224000000001</v>
      </c>
      <c r="C131" s="106">
        <v>5.6368176999999999</v>
      </c>
      <c r="D131" s="80">
        <f t="shared" si="1"/>
        <v>-4.6534454600000004</v>
      </c>
    </row>
    <row r="132" spans="1:4" x14ac:dyDescent="0.25">
      <c r="A132" s="79" t="s">
        <v>392</v>
      </c>
      <c r="B132" s="79">
        <v>0.10856863999999999</v>
      </c>
      <c r="C132" s="106">
        <v>4.9672312099999996</v>
      </c>
      <c r="D132" s="80">
        <f t="shared" ref="D132:D173" si="2">B132-C132</f>
        <v>-4.8586625699999999</v>
      </c>
    </row>
    <row r="133" spans="1:4" x14ac:dyDescent="0.25">
      <c r="A133" s="79" t="s">
        <v>305</v>
      </c>
      <c r="B133" s="79">
        <v>0</v>
      </c>
      <c r="C133" s="106">
        <v>5.0195105499999997</v>
      </c>
      <c r="D133" s="80">
        <f t="shared" si="2"/>
        <v>-5.0195105499999997</v>
      </c>
    </row>
    <row r="134" spans="1:4" x14ac:dyDescent="0.25">
      <c r="A134" s="79" t="s">
        <v>390</v>
      </c>
      <c r="B134" s="79">
        <v>2.7069456700000001</v>
      </c>
      <c r="C134" s="106">
        <v>8.2879420699999997</v>
      </c>
      <c r="D134" s="80">
        <f t="shared" si="2"/>
        <v>-5.5809964000000001</v>
      </c>
    </row>
    <row r="135" spans="1:4" x14ac:dyDescent="0.25">
      <c r="A135" s="79" t="s">
        <v>389</v>
      </c>
      <c r="B135" s="79">
        <v>0.23989835999999998</v>
      </c>
      <c r="C135" s="106">
        <v>6.3554507400000002</v>
      </c>
      <c r="D135" s="80">
        <f t="shared" si="2"/>
        <v>-6.1155523800000005</v>
      </c>
    </row>
    <row r="136" spans="1:4" x14ac:dyDescent="0.25">
      <c r="A136" s="79" t="s">
        <v>414</v>
      </c>
      <c r="B136" s="79">
        <v>0.22832849</v>
      </c>
      <c r="C136" s="106">
        <v>6.7795139100000004</v>
      </c>
      <c r="D136" s="80">
        <f t="shared" si="2"/>
        <v>-6.5511854200000004</v>
      </c>
    </row>
    <row r="137" spans="1:4" x14ac:dyDescent="0.25">
      <c r="A137" s="79" t="s">
        <v>354</v>
      </c>
      <c r="B137" s="79">
        <v>0</v>
      </c>
      <c r="C137" s="106">
        <v>8.418566160000001</v>
      </c>
      <c r="D137" s="80">
        <f t="shared" si="2"/>
        <v>-8.418566160000001</v>
      </c>
    </row>
    <row r="138" spans="1:4" x14ac:dyDescent="0.25">
      <c r="A138" s="79" t="s">
        <v>377</v>
      </c>
      <c r="B138" s="79">
        <v>0</v>
      </c>
      <c r="C138" s="106">
        <v>8.8914033200000002</v>
      </c>
      <c r="D138" s="80">
        <f t="shared" si="2"/>
        <v>-8.8914033200000002</v>
      </c>
    </row>
    <row r="139" spans="1:4" x14ac:dyDescent="0.25">
      <c r="A139" s="79" t="s">
        <v>298</v>
      </c>
      <c r="B139" s="79">
        <v>0.20859488000000001</v>
      </c>
      <c r="C139" s="106">
        <v>9.5328531600000002</v>
      </c>
      <c r="D139" s="80">
        <f t="shared" si="2"/>
        <v>-9.3242582800000005</v>
      </c>
    </row>
    <row r="140" spans="1:4" x14ac:dyDescent="0.25">
      <c r="A140" s="79" t="s">
        <v>366</v>
      </c>
      <c r="B140" s="79">
        <v>6.9452212699999993</v>
      </c>
      <c r="C140" s="106">
        <v>17.608371690000002</v>
      </c>
      <c r="D140" s="80">
        <f t="shared" si="2"/>
        <v>-10.663150420000003</v>
      </c>
    </row>
    <row r="141" spans="1:4" x14ac:dyDescent="0.25">
      <c r="A141" s="79" t="s">
        <v>304</v>
      </c>
      <c r="B141" s="79">
        <v>7.2938199999999995E-2</v>
      </c>
      <c r="C141" s="106">
        <v>13.599093760000001</v>
      </c>
      <c r="D141" s="80">
        <f t="shared" si="2"/>
        <v>-13.526155560000001</v>
      </c>
    </row>
    <row r="142" spans="1:4" x14ac:dyDescent="0.25">
      <c r="A142" s="79" t="s">
        <v>565</v>
      </c>
      <c r="B142" s="79">
        <v>0.13569465</v>
      </c>
      <c r="C142" s="106">
        <v>16.210290650000001</v>
      </c>
      <c r="D142" s="80">
        <f t="shared" si="2"/>
        <v>-16.074596</v>
      </c>
    </row>
    <row r="143" spans="1:4" x14ac:dyDescent="0.25">
      <c r="A143" s="79" t="s">
        <v>396</v>
      </c>
      <c r="B143" s="79">
        <v>3.68031935</v>
      </c>
      <c r="C143" s="106">
        <v>23.984313140000001</v>
      </c>
      <c r="D143" s="80">
        <f t="shared" si="2"/>
        <v>-20.30399379</v>
      </c>
    </row>
    <row r="144" spans="1:4" x14ac:dyDescent="0.25">
      <c r="A144" s="79" t="s">
        <v>421</v>
      </c>
      <c r="B144" s="79">
        <v>0.23457596999999999</v>
      </c>
      <c r="C144" s="106">
        <v>26.940446989999998</v>
      </c>
      <c r="D144" s="80">
        <f t="shared" si="2"/>
        <v>-26.705871019999996</v>
      </c>
    </row>
    <row r="145" spans="1:4" x14ac:dyDescent="0.25">
      <c r="A145" s="79" t="s">
        <v>369</v>
      </c>
      <c r="B145" s="79">
        <v>12.850255150000001</v>
      </c>
      <c r="C145" s="106">
        <v>39.632260840000001</v>
      </c>
      <c r="D145" s="80">
        <f t="shared" si="2"/>
        <v>-26.782005689999998</v>
      </c>
    </row>
    <row r="146" spans="1:4" x14ac:dyDescent="0.25">
      <c r="A146" s="79" t="s">
        <v>395</v>
      </c>
      <c r="B146" s="79">
        <v>1.0017936999999999</v>
      </c>
      <c r="C146" s="106">
        <v>28.401301719999999</v>
      </c>
      <c r="D146" s="80">
        <f t="shared" si="2"/>
        <v>-27.399508019999999</v>
      </c>
    </row>
    <row r="147" spans="1:4" x14ac:dyDescent="0.25">
      <c r="A147" s="79" t="s">
        <v>430</v>
      </c>
      <c r="B147" s="79">
        <v>4.8000000000000001E-5</v>
      </c>
      <c r="C147" s="106">
        <v>34.776662520000002</v>
      </c>
      <c r="D147" s="80">
        <f t="shared" si="2"/>
        <v>-34.776614520000003</v>
      </c>
    </row>
    <row r="148" spans="1:4" x14ac:dyDescent="0.25">
      <c r="A148" s="79" t="s">
        <v>380</v>
      </c>
      <c r="B148" s="79">
        <v>7.4230456699999996</v>
      </c>
      <c r="C148" s="106">
        <v>45.085146460000004</v>
      </c>
      <c r="D148" s="80">
        <f t="shared" si="2"/>
        <v>-37.662100790000004</v>
      </c>
    </row>
    <row r="149" spans="1:4" x14ac:dyDescent="0.25">
      <c r="A149" s="79" t="s">
        <v>479</v>
      </c>
      <c r="B149" s="79">
        <v>11.531704599999999</v>
      </c>
      <c r="C149" s="106">
        <v>55.246775159999999</v>
      </c>
      <c r="D149" s="80">
        <f t="shared" si="2"/>
        <v>-43.715070560000001</v>
      </c>
    </row>
    <row r="150" spans="1:4" x14ac:dyDescent="0.25">
      <c r="A150" s="79" t="s">
        <v>371</v>
      </c>
      <c r="B150" s="79">
        <v>1.242102</v>
      </c>
      <c r="C150" s="106">
        <v>47.348843299999999</v>
      </c>
      <c r="D150" s="80">
        <f t="shared" si="2"/>
        <v>-46.106741299999996</v>
      </c>
    </row>
    <row r="151" spans="1:4" x14ac:dyDescent="0.25">
      <c r="A151" s="79" t="s">
        <v>384</v>
      </c>
      <c r="B151" s="79">
        <v>8.175199000000001E-2</v>
      </c>
      <c r="C151" s="106">
        <v>49.27357628</v>
      </c>
      <c r="D151" s="80">
        <f t="shared" si="2"/>
        <v>-49.19182429</v>
      </c>
    </row>
    <row r="152" spans="1:4" x14ac:dyDescent="0.25">
      <c r="A152" s="79" t="s">
        <v>376</v>
      </c>
      <c r="B152" s="79">
        <v>1.4740200000000001</v>
      </c>
      <c r="C152" s="106">
        <v>54.605781919999998</v>
      </c>
      <c r="D152" s="80">
        <f t="shared" si="2"/>
        <v>-53.131761919999995</v>
      </c>
    </row>
    <row r="153" spans="1:4" x14ac:dyDescent="0.25">
      <c r="A153" s="79" t="s">
        <v>394</v>
      </c>
      <c r="B153" s="79">
        <v>0.44091589000000003</v>
      </c>
      <c r="C153" s="106">
        <v>54.963876110000001</v>
      </c>
      <c r="D153" s="80">
        <f t="shared" si="2"/>
        <v>-54.522960220000002</v>
      </c>
    </row>
    <row r="154" spans="1:4" x14ac:dyDescent="0.25">
      <c r="A154" s="79" t="s">
        <v>385</v>
      </c>
      <c r="B154" s="79">
        <v>1.5973780800000001</v>
      </c>
      <c r="C154" s="106">
        <v>59.169110609999997</v>
      </c>
      <c r="D154" s="80">
        <f t="shared" si="2"/>
        <v>-57.571732529999998</v>
      </c>
    </row>
    <row r="155" spans="1:4" x14ac:dyDescent="0.25">
      <c r="A155" s="79" t="s">
        <v>358</v>
      </c>
      <c r="B155" s="79">
        <v>194.63375188000001</v>
      </c>
      <c r="C155" s="106">
        <v>258.79665899000003</v>
      </c>
      <c r="D155" s="80">
        <f t="shared" si="2"/>
        <v>-64.16290711000002</v>
      </c>
    </row>
    <row r="156" spans="1:4" x14ac:dyDescent="0.25">
      <c r="A156" s="79" t="s">
        <v>367</v>
      </c>
      <c r="B156" s="79">
        <v>4.6404914400000008</v>
      </c>
      <c r="C156" s="106">
        <v>71.925681859999997</v>
      </c>
      <c r="D156" s="80">
        <f t="shared" si="2"/>
        <v>-67.285190419999992</v>
      </c>
    </row>
    <row r="157" spans="1:4" x14ac:dyDescent="0.25">
      <c r="A157" s="79" t="s">
        <v>365</v>
      </c>
      <c r="B157" s="79">
        <v>29.029481280000002</v>
      </c>
      <c r="C157" s="106">
        <v>96.515481290000011</v>
      </c>
      <c r="D157" s="80">
        <f t="shared" si="2"/>
        <v>-67.486000010000012</v>
      </c>
    </row>
    <row r="158" spans="1:4" x14ac:dyDescent="0.25">
      <c r="A158" s="79" t="s">
        <v>351</v>
      </c>
      <c r="B158" s="79">
        <v>2.3635089700000003</v>
      </c>
      <c r="C158" s="106">
        <v>70.56315678</v>
      </c>
      <c r="D158" s="80">
        <f t="shared" si="2"/>
        <v>-68.199647810000002</v>
      </c>
    </row>
    <row r="159" spans="1:4" x14ac:dyDescent="0.25">
      <c r="A159" s="79" t="s">
        <v>439</v>
      </c>
      <c r="B159" s="79">
        <v>0</v>
      </c>
      <c r="C159" s="106">
        <v>104.42328520000001</v>
      </c>
      <c r="D159" s="80">
        <f t="shared" si="2"/>
        <v>-104.42328520000001</v>
      </c>
    </row>
    <row r="160" spans="1:4" x14ac:dyDescent="0.25">
      <c r="A160" s="79" t="s">
        <v>348</v>
      </c>
      <c r="B160" s="79">
        <v>254.94461756999999</v>
      </c>
      <c r="C160" s="106">
        <v>391.38733891999999</v>
      </c>
      <c r="D160" s="80">
        <f t="shared" si="2"/>
        <v>-136.44272135</v>
      </c>
    </row>
    <row r="161" spans="1:4" x14ac:dyDescent="0.25">
      <c r="A161" s="79" t="s">
        <v>386</v>
      </c>
      <c r="B161" s="79">
        <v>2.3999999999999998E-3</v>
      </c>
      <c r="C161" s="106">
        <v>203.60309299000002</v>
      </c>
      <c r="D161" s="80">
        <f t="shared" si="2"/>
        <v>-203.60069299000003</v>
      </c>
    </row>
    <row r="162" spans="1:4" x14ac:dyDescent="0.25">
      <c r="A162" s="79" t="s">
        <v>379</v>
      </c>
      <c r="B162" s="79">
        <v>10.8644292</v>
      </c>
      <c r="C162" s="106">
        <v>214.85652044999998</v>
      </c>
      <c r="D162" s="80">
        <f t="shared" si="2"/>
        <v>-203.99209124999999</v>
      </c>
    </row>
    <row r="163" spans="1:4" x14ac:dyDescent="0.25">
      <c r="A163" s="79" t="s">
        <v>361</v>
      </c>
      <c r="B163" s="79">
        <v>57.803690719999999</v>
      </c>
      <c r="C163" s="106">
        <v>287.35037355999998</v>
      </c>
      <c r="D163" s="80">
        <f t="shared" si="2"/>
        <v>-229.54668283999999</v>
      </c>
    </row>
    <row r="164" spans="1:4" x14ac:dyDescent="0.25">
      <c r="A164" s="79" t="s">
        <v>548</v>
      </c>
      <c r="B164" s="79">
        <v>0.67297600000000002</v>
      </c>
      <c r="C164" s="106">
        <v>246.44942293</v>
      </c>
      <c r="D164" s="80">
        <f t="shared" si="2"/>
        <v>-245.77644692999999</v>
      </c>
    </row>
    <row r="165" spans="1:4" x14ac:dyDescent="0.25">
      <c r="A165" s="79" t="s">
        <v>364</v>
      </c>
      <c r="B165" s="79">
        <v>0.46097313000000001</v>
      </c>
      <c r="C165" s="106">
        <v>300.71637673999999</v>
      </c>
      <c r="D165" s="80">
        <f t="shared" si="2"/>
        <v>-300.25540360999997</v>
      </c>
    </row>
    <row r="166" spans="1:4" x14ac:dyDescent="0.25">
      <c r="A166" s="79" t="s">
        <v>309</v>
      </c>
      <c r="B166" s="79">
        <v>0.85382009999999997</v>
      </c>
      <c r="C166" s="106">
        <v>416.38762908999996</v>
      </c>
      <c r="D166" s="80">
        <f t="shared" si="2"/>
        <v>-415.53380898999995</v>
      </c>
    </row>
    <row r="167" spans="1:4" x14ac:dyDescent="0.25">
      <c r="A167" s="79" t="s">
        <v>368</v>
      </c>
      <c r="B167" s="79">
        <v>18.932653289999998</v>
      </c>
      <c r="C167" s="106">
        <v>465.55586002999996</v>
      </c>
      <c r="D167" s="80">
        <f t="shared" si="2"/>
        <v>-446.62320673999994</v>
      </c>
    </row>
    <row r="168" spans="1:4" s="9" customFormat="1" ht="13" x14ac:dyDescent="0.3">
      <c r="A168" s="79" t="s">
        <v>433</v>
      </c>
      <c r="B168" s="79">
        <v>5.747306</v>
      </c>
      <c r="C168" s="106">
        <v>501.65178589999999</v>
      </c>
      <c r="D168" s="80">
        <f t="shared" si="2"/>
        <v>-495.90447990000001</v>
      </c>
    </row>
    <row r="169" spans="1:4" x14ac:dyDescent="0.25">
      <c r="A169" s="79" t="s">
        <v>352</v>
      </c>
      <c r="B169" s="79">
        <v>133.54713583</v>
      </c>
      <c r="C169" s="106">
        <v>658.09728155999994</v>
      </c>
      <c r="D169" s="80">
        <f t="shared" si="2"/>
        <v>-524.55014572999994</v>
      </c>
    </row>
    <row r="170" spans="1:4" x14ac:dyDescent="0.25">
      <c r="A170" s="79" t="s">
        <v>355</v>
      </c>
      <c r="B170" s="79">
        <v>30.834787469999998</v>
      </c>
      <c r="C170" s="106">
        <v>751.46062866</v>
      </c>
      <c r="D170" s="80">
        <f t="shared" si="2"/>
        <v>-720.62584118999996</v>
      </c>
    </row>
    <row r="171" spans="1:4" x14ac:dyDescent="0.25">
      <c r="A171" s="79" t="s">
        <v>413</v>
      </c>
      <c r="B171" s="79">
        <v>3.7989990000000001E-2</v>
      </c>
      <c r="C171" s="106">
        <v>1453.9167848499999</v>
      </c>
      <c r="D171" s="80">
        <f t="shared" si="2"/>
        <v>-1453.87879486</v>
      </c>
    </row>
    <row r="172" spans="1:4" x14ac:dyDescent="0.25">
      <c r="A172" s="79" t="s">
        <v>434</v>
      </c>
      <c r="B172" s="79">
        <v>0</v>
      </c>
      <c r="C172" s="106">
        <v>1481.17539403</v>
      </c>
      <c r="D172" s="80">
        <f t="shared" si="2"/>
        <v>-1481.17539403</v>
      </c>
    </row>
    <row r="173" spans="1:4" x14ac:dyDescent="0.25">
      <c r="A173" s="79" t="s">
        <v>296</v>
      </c>
      <c r="B173" s="79">
        <v>1966.96408357</v>
      </c>
      <c r="C173" s="106">
        <v>3489.2271933000002</v>
      </c>
      <c r="D173" s="80">
        <f t="shared" si="2"/>
        <v>-1522.2631097300002</v>
      </c>
    </row>
    <row r="174" spans="1:4" ht="13" x14ac:dyDescent="0.3">
      <c r="A174" s="32" t="s">
        <v>262</v>
      </c>
      <c r="B174" s="84">
        <f>SUBTOTAL(109,B3:B173)</f>
        <v>11963.978637579992</v>
      </c>
      <c r="C174" s="197">
        <f>SUBTOTAL(109,C3:C173)</f>
        <v>13749.592312000001</v>
      </c>
      <c r="D174" s="84">
        <f>SUBTOTAL(109,D3:D173)</f>
        <v>-1785.6136744200007</v>
      </c>
    </row>
  </sheetData>
  <sortState xmlns:xlrd2="http://schemas.microsoft.com/office/spreadsheetml/2017/richdata2" ref="A3:D167">
    <sortCondition descending="1" ref="D3:D167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2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28.36328125" style="1" customWidth="1"/>
    <col min="2" max="2" width="15.1796875" style="1" customWidth="1"/>
    <col min="3" max="3" width="15.453125" style="1" customWidth="1"/>
    <col min="4" max="4" width="15.1796875" style="1" bestFit="1" customWidth="1"/>
    <col min="5" max="16384" width="8.81640625" style="1"/>
  </cols>
  <sheetData>
    <row r="1" spans="1:6" ht="13" x14ac:dyDescent="0.3">
      <c r="A1" s="86" t="s">
        <v>620</v>
      </c>
      <c r="F1" s="33" t="s">
        <v>313</v>
      </c>
    </row>
    <row r="2" spans="1:6" ht="13" x14ac:dyDescent="0.3">
      <c r="A2" s="26" t="s">
        <v>339</v>
      </c>
      <c r="B2" s="26" t="s">
        <v>335</v>
      </c>
      <c r="C2" s="26" t="s">
        <v>266</v>
      </c>
      <c r="D2" s="26" t="s">
        <v>267</v>
      </c>
    </row>
    <row r="3" spans="1:6" x14ac:dyDescent="0.25">
      <c r="A3" s="18" t="s">
        <v>70</v>
      </c>
      <c r="B3" s="198">
        <v>3787.5106853899997</v>
      </c>
      <c r="C3" s="198">
        <v>0</v>
      </c>
      <c r="D3" s="77">
        <f t="shared" ref="D3:D66" si="0">B3-C3</f>
        <v>3787.5106853899997</v>
      </c>
    </row>
    <row r="4" spans="1:6" x14ac:dyDescent="0.25">
      <c r="A4" s="19" t="s">
        <v>151</v>
      </c>
      <c r="B4" s="199">
        <v>1549.85623751</v>
      </c>
      <c r="C4" s="199">
        <v>96.486646800000003</v>
      </c>
      <c r="D4" s="79">
        <f t="shared" si="0"/>
        <v>1453.36959071</v>
      </c>
    </row>
    <row r="5" spans="1:6" x14ac:dyDescent="0.25">
      <c r="A5" s="19" t="s">
        <v>260</v>
      </c>
      <c r="B5" s="199">
        <v>1292.1391490000001</v>
      </c>
      <c r="C5" s="199">
        <v>0</v>
      </c>
      <c r="D5" s="79">
        <f t="shared" si="0"/>
        <v>1292.1391490000001</v>
      </c>
    </row>
    <row r="6" spans="1:6" x14ac:dyDescent="0.25">
      <c r="A6" s="19" t="s">
        <v>9</v>
      </c>
      <c r="B6" s="199">
        <v>1268.95238438</v>
      </c>
      <c r="C6" s="199">
        <v>28.07586195</v>
      </c>
      <c r="D6" s="79">
        <f t="shared" si="0"/>
        <v>1240.87652243</v>
      </c>
    </row>
    <row r="7" spans="1:6" x14ac:dyDescent="0.25">
      <c r="A7" s="19" t="s">
        <v>539</v>
      </c>
      <c r="B7" s="199">
        <v>402.41133224000004</v>
      </c>
      <c r="C7" s="199">
        <v>7.3167465800000002</v>
      </c>
      <c r="D7" s="79">
        <f t="shared" si="0"/>
        <v>395.09458566000001</v>
      </c>
    </row>
    <row r="8" spans="1:6" x14ac:dyDescent="0.25">
      <c r="A8" s="19" t="s">
        <v>71</v>
      </c>
      <c r="B8" s="199">
        <v>367.00382544000001</v>
      </c>
      <c r="C8" s="199">
        <v>71.431724599999995</v>
      </c>
      <c r="D8" s="79">
        <f t="shared" si="0"/>
        <v>295.57210084000002</v>
      </c>
    </row>
    <row r="9" spans="1:6" x14ac:dyDescent="0.25">
      <c r="A9" s="19" t="s">
        <v>23</v>
      </c>
      <c r="B9" s="199">
        <v>201.51558337</v>
      </c>
      <c r="C9" s="199">
        <v>30.671331329999997</v>
      </c>
      <c r="D9" s="79">
        <f t="shared" si="0"/>
        <v>170.84425204000001</v>
      </c>
    </row>
    <row r="10" spans="1:6" x14ac:dyDescent="0.25">
      <c r="A10" s="19" t="s">
        <v>0</v>
      </c>
      <c r="B10" s="199">
        <v>128.98567365</v>
      </c>
      <c r="C10" s="199">
        <v>3.2815463899999999</v>
      </c>
      <c r="D10" s="79">
        <f t="shared" si="0"/>
        <v>125.70412725999999</v>
      </c>
    </row>
    <row r="11" spans="1:6" x14ac:dyDescent="0.25">
      <c r="A11" s="19" t="s">
        <v>47</v>
      </c>
      <c r="B11" s="199">
        <v>122.07562922</v>
      </c>
      <c r="C11" s="199">
        <v>0.26309609</v>
      </c>
      <c r="D11" s="79">
        <f t="shared" si="0"/>
        <v>121.81253312999999</v>
      </c>
    </row>
    <row r="12" spans="1:6" x14ac:dyDescent="0.25">
      <c r="A12" s="19" t="s">
        <v>249</v>
      </c>
      <c r="B12" s="199">
        <v>153.04304013999999</v>
      </c>
      <c r="C12" s="199">
        <v>89.081089180000006</v>
      </c>
      <c r="D12" s="79">
        <f t="shared" si="0"/>
        <v>63.961950959999982</v>
      </c>
    </row>
    <row r="13" spans="1:6" x14ac:dyDescent="0.25">
      <c r="A13" s="19" t="s">
        <v>64</v>
      </c>
      <c r="B13" s="199">
        <v>66.41996494</v>
      </c>
      <c r="C13" s="199">
        <v>9.6326140500000008</v>
      </c>
      <c r="D13" s="79">
        <f t="shared" si="0"/>
        <v>56.787350889999999</v>
      </c>
    </row>
    <row r="14" spans="1:6" x14ac:dyDescent="0.25">
      <c r="A14" s="19" t="s">
        <v>215</v>
      </c>
      <c r="B14" s="199">
        <v>56.834428500000001</v>
      </c>
      <c r="C14" s="199">
        <v>10.742712730000001</v>
      </c>
      <c r="D14" s="79">
        <f t="shared" si="0"/>
        <v>46.09171577</v>
      </c>
    </row>
    <row r="15" spans="1:6" x14ac:dyDescent="0.25">
      <c r="A15" s="19" t="s">
        <v>1</v>
      </c>
      <c r="B15" s="199">
        <v>46.934057969999998</v>
      </c>
      <c r="C15" s="199">
        <v>1.9315186200000001</v>
      </c>
      <c r="D15" s="79">
        <f t="shared" si="0"/>
        <v>45.002539349999999</v>
      </c>
    </row>
    <row r="16" spans="1:6" x14ac:dyDescent="0.25">
      <c r="A16" s="19" t="s">
        <v>11</v>
      </c>
      <c r="B16" s="199">
        <v>46.330194159999998</v>
      </c>
      <c r="C16" s="199">
        <v>6.9592394400000002</v>
      </c>
      <c r="D16" s="79">
        <f t="shared" si="0"/>
        <v>39.37095472</v>
      </c>
    </row>
    <row r="17" spans="1:4" x14ac:dyDescent="0.25">
      <c r="A17" s="19" t="s">
        <v>157</v>
      </c>
      <c r="B17" s="199">
        <v>54.858895420000003</v>
      </c>
      <c r="C17" s="199">
        <v>28.17472562</v>
      </c>
      <c r="D17" s="79">
        <f t="shared" si="0"/>
        <v>26.684169800000003</v>
      </c>
    </row>
    <row r="18" spans="1:4" x14ac:dyDescent="0.25">
      <c r="A18" s="19" t="s">
        <v>72</v>
      </c>
      <c r="B18" s="199">
        <v>22.84630082</v>
      </c>
      <c r="C18" s="199">
        <v>5.3627769999999998E-2</v>
      </c>
      <c r="D18" s="79">
        <f t="shared" si="0"/>
        <v>22.792673050000001</v>
      </c>
    </row>
    <row r="19" spans="1:4" x14ac:dyDescent="0.25">
      <c r="A19" s="19" t="s">
        <v>61</v>
      </c>
      <c r="B19" s="199">
        <v>23.729861620000001</v>
      </c>
      <c r="C19" s="199">
        <v>1.8704217299999999</v>
      </c>
      <c r="D19" s="79">
        <f t="shared" si="0"/>
        <v>21.859439890000001</v>
      </c>
    </row>
    <row r="20" spans="1:4" x14ac:dyDescent="0.25">
      <c r="A20" s="19" t="s">
        <v>145</v>
      </c>
      <c r="B20" s="199">
        <v>30.013953090000001</v>
      </c>
      <c r="C20" s="199">
        <v>12.08359868</v>
      </c>
      <c r="D20" s="79">
        <f t="shared" si="0"/>
        <v>17.93035441</v>
      </c>
    </row>
    <row r="21" spans="1:4" x14ac:dyDescent="0.25">
      <c r="A21" s="19" t="s">
        <v>77</v>
      </c>
      <c r="B21" s="199">
        <v>17.383498149999998</v>
      </c>
      <c r="C21" s="199">
        <v>0.51503493</v>
      </c>
      <c r="D21" s="79">
        <f t="shared" si="0"/>
        <v>16.868463219999999</v>
      </c>
    </row>
    <row r="22" spans="1:4" x14ac:dyDescent="0.25">
      <c r="A22" s="19" t="s">
        <v>66</v>
      </c>
      <c r="B22" s="199">
        <v>15.43451842</v>
      </c>
      <c r="C22" s="199">
        <v>0.25559382000000003</v>
      </c>
      <c r="D22" s="79">
        <f t="shared" si="0"/>
        <v>15.1789246</v>
      </c>
    </row>
    <row r="23" spans="1:4" x14ac:dyDescent="0.25">
      <c r="A23" s="19" t="s">
        <v>96</v>
      </c>
      <c r="B23" s="199">
        <v>11.447634320000001</v>
      </c>
      <c r="C23" s="199">
        <v>0.71912025999999996</v>
      </c>
      <c r="D23" s="79">
        <f t="shared" si="0"/>
        <v>10.72851406</v>
      </c>
    </row>
    <row r="24" spans="1:4" x14ac:dyDescent="0.25">
      <c r="A24" s="19" t="s">
        <v>154</v>
      </c>
      <c r="B24" s="199">
        <v>21.558476930000001</v>
      </c>
      <c r="C24" s="199">
        <v>10.91757161</v>
      </c>
      <c r="D24" s="79">
        <f t="shared" si="0"/>
        <v>10.640905320000002</v>
      </c>
    </row>
    <row r="25" spans="1:4" x14ac:dyDescent="0.25">
      <c r="A25" s="19" t="s">
        <v>125</v>
      </c>
      <c r="B25" s="199">
        <v>9.7183610399999996</v>
      </c>
      <c r="C25" s="199">
        <v>6.1928910000000004E-2</v>
      </c>
      <c r="D25" s="79">
        <f t="shared" si="0"/>
        <v>9.6564321299999989</v>
      </c>
    </row>
    <row r="26" spans="1:4" x14ac:dyDescent="0.25">
      <c r="A26" s="19" t="s">
        <v>62</v>
      </c>
      <c r="B26" s="199">
        <v>13.76473107</v>
      </c>
      <c r="C26" s="199">
        <v>5.2735275000000001</v>
      </c>
      <c r="D26" s="79">
        <f t="shared" si="0"/>
        <v>8.4912035699999997</v>
      </c>
    </row>
    <row r="27" spans="1:4" x14ac:dyDescent="0.25">
      <c r="A27" s="19" t="s">
        <v>10</v>
      </c>
      <c r="B27" s="199">
        <v>8.0916350000000001</v>
      </c>
      <c r="C27" s="199">
        <v>0.81029241000000007</v>
      </c>
      <c r="D27" s="79">
        <f t="shared" si="0"/>
        <v>7.2813425900000004</v>
      </c>
    </row>
    <row r="28" spans="1:4" x14ac:dyDescent="0.25">
      <c r="A28" s="19" t="s">
        <v>242</v>
      </c>
      <c r="B28" s="199">
        <v>74.458168629999989</v>
      </c>
      <c r="C28" s="199">
        <v>67.34144040999999</v>
      </c>
      <c r="D28" s="79">
        <f t="shared" si="0"/>
        <v>7.1167282199999988</v>
      </c>
    </row>
    <row r="29" spans="1:4" x14ac:dyDescent="0.25">
      <c r="A29" s="19" t="s">
        <v>253</v>
      </c>
      <c r="B29" s="199">
        <v>3.6648881499999999</v>
      </c>
      <c r="C29" s="199">
        <v>0.63078968000000002</v>
      </c>
      <c r="D29" s="79">
        <f t="shared" si="0"/>
        <v>3.03409847</v>
      </c>
    </row>
    <row r="30" spans="1:4" x14ac:dyDescent="0.25">
      <c r="A30" s="19" t="s">
        <v>19</v>
      </c>
      <c r="B30" s="199">
        <v>4.7792219000000005</v>
      </c>
      <c r="C30" s="199">
        <v>1.8001642099999999</v>
      </c>
      <c r="D30" s="79">
        <f t="shared" si="0"/>
        <v>2.9790576900000003</v>
      </c>
    </row>
    <row r="31" spans="1:4" x14ac:dyDescent="0.25">
      <c r="A31" s="19" t="s">
        <v>60</v>
      </c>
      <c r="B31" s="199">
        <v>2.5962046000000001</v>
      </c>
      <c r="C31" s="199">
        <v>6.9552000000000003E-2</v>
      </c>
      <c r="D31" s="79">
        <f t="shared" si="0"/>
        <v>2.5266526000000002</v>
      </c>
    </row>
    <row r="32" spans="1:4" x14ac:dyDescent="0.25">
      <c r="A32" s="19" t="s">
        <v>41</v>
      </c>
      <c r="B32" s="199">
        <v>2.0081699999999998</v>
      </c>
      <c r="C32" s="199">
        <v>0</v>
      </c>
      <c r="D32" s="79">
        <f t="shared" si="0"/>
        <v>2.0081699999999998</v>
      </c>
    </row>
    <row r="33" spans="1:4" x14ac:dyDescent="0.25">
      <c r="A33" s="19" t="s">
        <v>8</v>
      </c>
      <c r="B33" s="199">
        <v>1.7154400000000001</v>
      </c>
      <c r="C33" s="199">
        <v>3.0686889999999998E-2</v>
      </c>
      <c r="D33" s="79">
        <f t="shared" si="0"/>
        <v>1.6847531100000002</v>
      </c>
    </row>
    <row r="34" spans="1:4" x14ac:dyDescent="0.25">
      <c r="A34" s="19" t="s">
        <v>51</v>
      </c>
      <c r="B34" s="199">
        <v>1.3825456</v>
      </c>
      <c r="C34" s="199">
        <v>0</v>
      </c>
      <c r="D34" s="79">
        <f t="shared" si="0"/>
        <v>1.3825456</v>
      </c>
    </row>
    <row r="35" spans="1:4" x14ac:dyDescent="0.25">
      <c r="A35" s="19" t="s">
        <v>127</v>
      </c>
      <c r="B35" s="199">
        <v>0.77125204000000003</v>
      </c>
      <c r="C35" s="199">
        <v>0</v>
      </c>
      <c r="D35" s="79">
        <f t="shared" si="0"/>
        <v>0.77125204000000003</v>
      </c>
    </row>
    <row r="36" spans="1:4" x14ac:dyDescent="0.25">
      <c r="A36" s="19" t="s">
        <v>171</v>
      </c>
      <c r="B36" s="199">
        <v>32.745366449999999</v>
      </c>
      <c r="C36" s="199">
        <v>32.144992559999999</v>
      </c>
      <c r="D36" s="79">
        <f t="shared" si="0"/>
        <v>0.60037389000000019</v>
      </c>
    </row>
    <row r="37" spans="1:4" x14ac:dyDescent="0.25">
      <c r="A37" s="19" t="s">
        <v>3</v>
      </c>
      <c r="B37" s="199">
        <v>0.67728999999999995</v>
      </c>
      <c r="C37" s="199">
        <v>0.12856344</v>
      </c>
      <c r="D37" s="79">
        <f t="shared" si="0"/>
        <v>0.54872655999999997</v>
      </c>
    </row>
    <row r="38" spans="1:4" x14ac:dyDescent="0.25">
      <c r="A38" s="19" t="s">
        <v>79</v>
      </c>
      <c r="B38" s="199">
        <v>0.16350300000000001</v>
      </c>
      <c r="C38" s="199">
        <v>7.5430000000000001E-5</v>
      </c>
      <c r="D38" s="79">
        <f t="shared" si="0"/>
        <v>0.16342757000000002</v>
      </c>
    </row>
    <row r="39" spans="1:4" x14ac:dyDescent="0.25">
      <c r="A39" s="19" t="s">
        <v>48</v>
      </c>
      <c r="B39" s="199">
        <v>0.15752986999999999</v>
      </c>
      <c r="C39" s="199">
        <v>0.11585059</v>
      </c>
      <c r="D39" s="79">
        <f t="shared" si="0"/>
        <v>4.1679279999999985E-2</v>
      </c>
    </row>
    <row r="40" spans="1:4" x14ac:dyDescent="0.25">
      <c r="A40" s="19" t="s">
        <v>124</v>
      </c>
      <c r="B40" s="199">
        <v>1.336005E-2</v>
      </c>
      <c r="C40" s="199">
        <v>1.115385E-2</v>
      </c>
      <c r="D40" s="79">
        <f t="shared" si="0"/>
        <v>2.2062000000000002E-3</v>
      </c>
    </row>
    <row r="41" spans="1:4" x14ac:dyDescent="0.25">
      <c r="A41" s="19" t="s">
        <v>73</v>
      </c>
      <c r="B41" s="199">
        <v>1.4499999999999999E-3</v>
      </c>
      <c r="C41" s="199">
        <v>0</v>
      </c>
      <c r="D41" s="79">
        <f t="shared" si="0"/>
        <v>1.4499999999999999E-3</v>
      </c>
    </row>
    <row r="42" spans="1:4" x14ac:dyDescent="0.25">
      <c r="A42" s="19" t="s">
        <v>46</v>
      </c>
      <c r="B42" s="199">
        <v>0</v>
      </c>
      <c r="C42" s="199">
        <v>2.8357999999999996E-4</v>
      </c>
      <c r="D42" s="79">
        <f t="shared" si="0"/>
        <v>-2.8357999999999996E-4</v>
      </c>
    </row>
    <row r="43" spans="1:4" x14ac:dyDescent="0.25">
      <c r="A43" s="19" t="s">
        <v>166</v>
      </c>
      <c r="B43" s="199">
        <v>0</v>
      </c>
      <c r="C43" s="199">
        <v>9.2210999999999997E-4</v>
      </c>
      <c r="D43" s="79">
        <f t="shared" si="0"/>
        <v>-9.2210999999999997E-4</v>
      </c>
    </row>
    <row r="44" spans="1:4" x14ac:dyDescent="0.25">
      <c r="A44" s="19" t="s">
        <v>63</v>
      </c>
      <c r="B44" s="199">
        <v>2.7855700000000002E-3</v>
      </c>
      <c r="C44" s="199">
        <v>7.2315299999999999E-3</v>
      </c>
      <c r="D44" s="79">
        <f t="shared" si="0"/>
        <v>-4.4459599999999997E-3</v>
      </c>
    </row>
    <row r="45" spans="1:4" x14ac:dyDescent="0.25">
      <c r="A45" s="19" t="s">
        <v>161</v>
      </c>
      <c r="B45" s="199">
        <v>0</v>
      </c>
      <c r="C45" s="199">
        <v>5.1475600000000007E-3</v>
      </c>
      <c r="D45" s="79">
        <f t="shared" si="0"/>
        <v>-5.1475600000000007E-3</v>
      </c>
    </row>
    <row r="46" spans="1:4" x14ac:dyDescent="0.25">
      <c r="A46" s="19" t="s">
        <v>131</v>
      </c>
      <c r="B46" s="199">
        <v>0</v>
      </c>
      <c r="C46" s="199">
        <v>2.7013310000000002E-2</v>
      </c>
      <c r="D46" s="79">
        <f t="shared" si="0"/>
        <v>-2.7013310000000002E-2</v>
      </c>
    </row>
    <row r="47" spans="1:4" x14ac:dyDescent="0.25">
      <c r="A47" s="19" t="s">
        <v>87</v>
      </c>
      <c r="B47" s="199">
        <v>0</v>
      </c>
      <c r="C47" s="199">
        <v>3.6405140000000002E-2</v>
      </c>
      <c r="D47" s="79">
        <f t="shared" si="0"/>
        <v>-3.6405140000000002E-2</v>
      </c>
    </row>
    <row r="48" spans="1:4" x14ac:dyDescent="0.25">
      <c r="A48" s="19" t="s">
        <v>69</v>
      </c>
      <c r="B48" s="199">
        <v>0</v>
      </c>
      <c r="C48" s="199">
        <v>5.563121E-2</v>
      </c>
      <c r="D48" s="79">
        <f t="shared" si="0"/>
        <v>-5.563121E-2</v>
      </c>
    </row>
    <row r="49" spans="1:4" x14ac:dyDescent="0.25">
      <c r="A49" s="19" t="s">
        <v>58</v>
      </c>
      <c r="B49" s="199">
        <v>1E-4</v>
      </c>
      <c r="C49" s="199">
        <v>6.0606629999999995E-2</v>
      </c>
      <c r="D49" s="79">
        <f t="shared" si="0"/>
        <v>-6.0506629999999992E-2</v>
      </c>
    </row>
    <row r="50" spans="1:4" x14ac:dyDescent="0.25">
      <c r="A50" s="19" t="s">
        <v>167</v>
      </c>
      <c r="B50" s="199">
        <v>1.342E-2</v>
      </c>
      <c r="C50" s="199">
        <v>9.8553990000000008E-2</v>
      </c>
      <c r="D50" s="79">
        <f t="shared" si="0"/>
        <v>-8.5133990000000007E-2</v>
      </c>
    </row>
    <row r="51" spans="1:4" x14ac:dyDescent="0.25">
      <c r="A51" s="19" t="s">
        <v>45</v>
      </c>
      <c r="B51" s="199">
        <v>2.4960799999999999E-3</v>
      </c>
      <c r="C51" s="199">
        <v>0.10915557000000001</v>
      </c>
      <c r="D51" s="79">
        <f t="shared" si="0"/>
        <v>-0.10665949000000001</v>
      </c>
    </row>
    <row r="52" spans="1:4" x14ac:dyDescent="0.25">
      <c r="A52" s="19" t="s">
        <v>164</v>
      </c>
      <c r="B52" s="199">
        <v>0</v>
      </c>
      <c r="C52" s="199">
        <v>0.1311621</v>
      </c>
      <c r="D52" s="79">
        <f t="shared" si="0"/>
        <v>-0.1311621</v>
      </c>
    </row>
    <row r="53" spans="1:4" x14ac:dyDescent="0.25">
      <c r="A53" s="19" t="s">
        <v>44</v>
      </c>
      <c r="B53" s="199">
        <v>5.5902E-3</v>
      </c>
      <c r="C53" s="199">
        <v>0.19982489000000001</v>
      </c>
      <c r="D53" s="79">
        <f t="shared" si="0"/>
        <v>-0.19423469000000002</v>
      </c>
    </row>
    <row r="54" spans="1:4" x14ac:dyDescent="0.25">
      <c r="A54" s="19" t="s">
        <v>29</v>
      </c>
      <c r="B54" s="199">
        <v>0</v>
      </c>
      <c r="C54" s="199">
        <v>0.22354646</v>
      </c>
      <c r="D54" s="79">
        <f t="shared" si="0"/>
        <v>-0.22354646</v>
      </c>
    </row>
    <row r="55" spans="1:4" x14ac:dyDescent="0.25">
      <c r="A55" s="19" t="s">
        <v>53</v>
      </c>
      <c r="B55" s="199">
        <v>0</v>
      </c>
      <c r="C55" s="199">
        <v>0.22812383999999999</v>
      </c>
      <c r="D55" s="79">
        <f t="shared" si="0"/>
        <v>-0.22812383999999999</v>
      </c>
    </row>
    <row r="56" spans="1:4" x14ac:dyDescent="0.25">
      <c r="A56" s="19" t="s">
        <v>136</v>
      </c>
      <c r="B56" s="199">
        <v>0.73393549999999996</v>
      </c>
      <c r="C56" s="199">
        <v>1.0145224900000001</v>
      </c>
      <c r="D56" s="79">
        <f t="shared" si="0"/>
        <v>-0.28058699000000009</v>
      </c>
    </row>
    <row r="57" spans="1:4" x14ac:dyDescent="0.25">
      <c r="A57" s="19" t="s">
        <v>176</v>
      </c>
      <c r="B57" s="199">
        <v>0</v>
      </c>
      <c r="C57" s="199">
        <v>0.30595627000000003</v>
      </c>
      <c r="D57" s="79">
        <f t="shared" si="0"/>
        <v>-0.30595627000000003</v>
      </c>
    </row>
    <row r="58" spans="1:4" x14ac:dyDescent="0.25">
      <c r="A58" s="19" t="s">
        <v>59</v>
      </c>
      <c r="B58" s="199">
        <v>4.126258E-2</v>
      </c>
      <c r="C58" s="199">
        <v>0.37281640000000005</v>
      </c>
      <c r="D58" s="79">
        <f t="shared" si="0"/>
        <v>-0.33155382000000005</v>
      </c>
    </row>
    <row r="59" spans="1:4" x14ac:dyDescent="0.25">
      <c r="A59" s="19" t="s">
        <v>158</v>
      </c>
      <c r="B59" s="199">
        <v>0</v>
      </c>
      <c r="C59" s="199">
        <v>0.35166466999999996</v>
      </c>
      <c r="D59" s="79">
        <f t="shared" si="0"/>
        <v>-0.35166466999999996</v>
      </c>
    </row>
    <row r="60" spans="1:4" x14ac:dyDescent="0.25">
      <c r="A60" s="19" t="s">
        <v>137</v>
      </c>
      <c r="B60" s="199">
        <v>0</v>
      </c>
      <c r="C60" s="199">
        <v>0.39930441</v>
      </c>
      <c r="D60" s="79">
        <f t="shared" si="0"/>
        <v>-0.39930441</v>
      </c>
    </row>
    <row r="61" spans="1:4" x14ac:dyDescent="0.25">
      <c r="A61" s="19" t="s">
        <v>165</v>
      </c>
      <c r="B61" s="199">
        <v>1.07E-3</v>
      </c>
      <c r="C61" s="199">
        <v>0.41917628000000001</v>
      </c>
      <c r="D61" s="79">
        <f t="shared" si="0"/>
        <v>-0.41810628</v>
      </c>
    </row>
    <row r="62" spans="1:4" x14ac:dyDescent="0.25">
      <c r="A62" s="19" t="s">
        <v>56</v>
      </c>
      <c r="B62" s="199">
        <v>0</v>
      </c>
      <c r="C62" s="199">
        <v>0.44930045000000002</v>
      </c>
      <c r="D62" s="79">
        <f t="shared" si="0"/>
        <v>-0.44930045000000002</v>
      </c>
    </row>
    <row r="63" spans="1:4" x14ac:dyDescent="0.25">
      <c r="A63" s="19" t="s">
        <v>153</v>
      </c>
      <c r="B63" s="199">
        <v>6.5640000000000002E-4</v>
      </c>
      <c r="C63" s="199">
        <v>0.47910385999999999</v>
      </c>
      <c r="D63" s="79">
        <f t="shared" si="0"/>
        <v>-0.47844745999999999</v>
      </c>
    </row>
    <row r="64" spans="1:4" x14ac:dyDescent="0.25">
      <c r="A64" s="19" t="s">
        <v>239</v>
      </c>
      <c r="B64" s="199">
        <v>0.16526105999999999</v>
      </c>
      <c r="C64" s="199">
        <v>0.67694294999999993</v>
      </c>
      <c r="D64" s="79">
        <f t="shared" si="0"/>
        <v>-0.51168188999999997</v>
      </c>
    </row>
    <row r="65" spans="1:4" x14ac:dyDescent="0.25">
      <c r="A65" s="19" t="s">
        <v>186</v>
      </c>
      <c r="B65" s="199">
        <v>1E-4</v>
      </c>
      <c r="C65" s="199">
        <v>0.52804855000000006</v>
      </c>
      <c r="D65" s="79">
        <f t="shared" si="0"/>
        <v>-0.52794855000000007</v>
      </c>
    </row>
    <row r="66" spans="1:4" x14ac:dyDescent="0.25">
      <c r="A66" s="19" t="s">
        <v>102</v>
      </c>
      <c r="B66" s="199">
        <v>0</v>
      </c>
      <c r="C66" s="199">
        <v>0.54859935999999998</v>
      </c>
      <c r="D66" s="79">
        <f t="shared" si="0"/>
        <v>-0.54859935999999998</v>
      </c>
    </row>
    <row r="67" spans="1:4" x14ac:dyDescent="0.25">
      <c r="A67" s="19" t="s">
        <v>42</v>
      </c>
      <c r="B67" s="199">
        <v>1.0764500000000001E-3</v>
      </c>
      <c r="C67" s="199">
        <v>0.55370031999999991</v>
      </c>
      <c r="D67" s="79">
        <f t="shared" ref="D67:D130" si="1">B67-C67</f>
        <v>-0.55262386999999991</v>
      </c>
    </row>
    <row r="68" spans="1:4" x14ac:dyDescent="0.25">
      <c r="A68" s="19" t="s">
        <v>90</v>
      </c>
      <c r="B68" s="199">
        <v>0</v>
      </c>
      <c r="C68" s="199">
        <v>0.57712678000000006</v>
      </c>
      <c r="D68" s="79">
        <f t="shared" si="1"/>
        <v>-0.57712678000000006</v>
      </c>
    </row>
    <row r="69" spans="1:4" x14ac:dyDescent="0.25">
      <c r="A69" s="19" t="s">
        <v>111</v>
      </c>
      <c r="B69" s="199">
        <v>0</v>
      </c>
      <c r="C69" s="199">
        <v>0.64912499000000001</v>
      </c>
      <c r="D69" s="79">
        <f t="shared" si="1"/>
        <v>-0.64912499000000001</v>
      </c>
    </row>
    <row r="70" spans="1:4" x14ac:dyDescent="0.25">
      <c r="A70" s="19" t="s">
        <v>126</v>
      </c>
      <c r="B70" s="199">
        <v>2.5000000000000001E-3</v>
      </c>
      <c r="C70" s="199">
        <v>0.66399048999999999</v>
      </c>
      <c r="D70" s="79">
        <f t="shared" si="1"/>
        <v>-0.66149049000000004</v>
      </c>
    </row>
    <row r="71" spans="1:4" x14ac:dyDescent="0.25">
      <c r="A71" s="19" t="s">
        <v>162</v>
      </c>
      <c r="B71" s="199">
        <v>0</v>
      </c>
      <c r="C71" s="199">
        <v>0.67515714999999998</v>
      </c>
      <c r="D71" s="79">
        <f t="shared" si="1"/>
        <v>-0.67515714999999998</v>
      </c>
    </row>
    <row r="72" spans="1:4" x14ac:dyDescent="0.25">
      <c r="A72" s="19" t="s">
        <v>40</v>
      </c>
      <c r="B72" s="199">
        <v>0.53199265000000007</v>
      </c>
      <c r="C72" s="199">
        <v>1.22261007</v>
      </c>
      <c r="D72" s="79">
        <f t="shared" si="1"/>
        <v>-0.69061741999999993</v>
      </c>
    </row>
    <row r="73" spans="1:4" x14ac:dyDescent="0.25">
      <c r="A73" s="19" t="s">
        <v>118</v>
      </c>
      <c r="B73" s="199">
        <v>3.0746300000000001E-3</v>
      </c>
      <c r="C73" s="199">
        <v>0.70445427000000005</v>
      </c>
      <c r="D73" s="79">
        <f t="shared" si="1"/>
        <v>-0.70137964000000008</v>
      </c>
    </row>
    <row r="74" spans="1:4" x14ac:dyDescent="0.25">
      <c r="A74" s="19" t="s">
        <v>192</v>
      </c>
      <c r="B74" s="199">
        <v>0.72224255000000004</v>
      </c>
      <c r="C74" s="199">
        <v>1.4451698799999999</v>
      </c>
      <c r="D74" s="79">
        <f t="shared" si="1"/>
        <v>-0.72292732999999987</v>
      </c>
    </row>
    <row r="75" spans="1:4" x14ac:dyDescent="0.25">
      <c r="A75" s="19" t="s">
        <v>177</v>
      </c>
      <c r="B75" s="199">
        <v>0.16222810999999998</v>
      </c>
      <c r="C75" s="199">
        <v>0.92839405000000008</v>
      </c>
      <c r="D75" s="79">
        <f t="shared" si="1"/>
        <v>-0.76616594000000005</v>
      </c>
    </row>
    <row r="76" spans="1:4" x14ac:dyDescent="0.25">
      <c r="A76" s="19" t="s">
        <v>101</v>
      </c>
      <c r="B76" s="199">
        <v>0</v>
      </c>
      <c r="C76" s="199">
        <v>0.82738906000000001</v>
      </c>
      <c r="D76" s="79">
        <f t="shared" si="1"/>
        <v>-0.82738906000000001</v>
      </c>
    </row>
    <row r="77" spans="1:4" x14ac:dyDescent="0.25">
      <c r="A77" s="19" t="s">
        <v>75</v>
      </c>
      <c r="B77" s="199">
        <v>10.01842291</v>
      </c>
      <c r="C77" s="199">
        <v>10.85974558</v>
      </c>
      <c r="D77" s="79">
        <f t="shared" si="1"/>
        <v>-0.84132267000000027</v>
      </c>
    </row>
    <row r="78" spans="1:4" x14ac:dyDescent="0.25">
      <c r="A78" s="19" t="s">
        <v>18</v>
      </c>
      <c r="B78" s="199">
        <v>0</v>
      </c>
      <c r="C78" s="199">
        <v>0.94020892</v>
      </c>
      <c r="D78" s="79">
        <f t="shared" si="1"/>
        <v>-0.94020892</v>
      </c>
    </row>
    <row r="79" spans="1:4" x14ac:dyDescent="0.25">
      <c r="A79" s="19" t="s">
        <v>100</v>
      </c>
      <c r="B79" s="199">
        <v>0</v>
      </c>
      <c r="C79" s="199">
        <v>1.0193587</v>
      </c>
      <c r="D79" s="79">
        <f t="shared" si="1"/>
        <v>-1.0193587</v>
      </c>
    </row>
    <row r="80" spans="1:4" x14ac:dyDescent="0.25">
      <c r="A80" s="19" t="s">
        <v>140</v>
      </c>
      <c r="B80" s="199">
        <v>1.6118209999999997E-2</v>
      </c>
      <c r="C80" s="199">
        <v>1.0490606299999998</v>
      </c>
      <c r="D80" s="79">
        <f t="shared" si="1"/>
        <v>-1.0329424199999999</v>
      </c>
    </row>
    <row r="81" spans="1:4" x14ac:dyDescent="0.25">
      <c r="A81" s="19" t="s">
        <v>55</v>
      </c>
      <c r="B81" s="199">
        <v>0</v>
      </c>
      <c r="C81" s="199">
        <v>1.0807236299999998</v>
      </c>
      <c r="D81" s="79">
        <f t="shared" si="1"/>
        <v>-1.0807236299999998</v>
      </c>
    </row>
    <row r="82" spans="1:4" x14ac:dyDescent="0.25">
      <c r="A82" s="19" t="s">
        <v>190</v>
      </c>
      <c r="B82" s="199">
        <v>9.0976299999999989E-3</v>
      </c>
      <c r="C82" s="199">
        <v>1.1327444499999999</v>
      </c>
      <c r="D82" s="79">
        <f t="shared" si="1"/>
        <v>-1.1236468199999998</v>
      </c>
    </row>
    <row r="83" spans="1:4" x14ac:dyDescent="0.25">
      <c r="A83" s="19" t="s">
        <v>152</v>
      </c>
      <c r="B83" s="199">
        <v>6.6841690400000005</v>
      </c>
      <c r="C83" s="199">
        <v>7.8698896100000004</v>
      </c>
      <c r="D83" s="79">
        <f t="shared" si="1"/>
        <v>-1.18572057</v>
      </c>
    </row>
    <row r="84" spans="1:4" x14ac:dyDescent="0.25">
      <c r="A84" s="19" t="s">
        <v>91</v>
      </c>
      <c r="B84" s="199">
        <v>1.0436249999999999E-2</v>
      </c>
      <c r="C84" s="199">
        <v>1.29523929</v>
      </c>
      <c r="D84" s="79">
        <f t="shared" si="1"/>
        <v>-1.2848030400000001</v>
      </c>
    </row>
    <row r="85" spans="1:4" x14ac:dyDescent="0.25">
      <c r="A85" s="19" t="s">
        <v>244</v>
      </c>
      <c r="B85" s="199">
        <v>0</v>
      </c>
      <c r="C85" s="199">
        <v>1.3825278700000001</v>
      </c>
      <c r="D85" s="79">
        <f t="shared" si="1"/>
        <v>-1.3825278700000001</v>
      </c>
    </row>
    <row r="86" spans="1:4" x14ac:dyDescent="0.25">
      <c r="A86" s="19" t="s">
        <v>95</v>
      </c>
      <c r="B86" s="199">
        <v>0.33510645999999999</v>
      </c>
      <c r="C86" s="199">
        <v>1.8238128999999998</v>
      </c>
      <c r="D86" s="79">
        <f t="shared" si="1"/>
        <v>-1.4887064399999999</v>
      </c>
    </row>
    <row r="87" spans="1:4" x14ac:dyDescent="0.25">
      <c r="A87" s="19" t="s">
        <v>92</v>
      </c>
      <c r="B87" s="199">
        <v>0.12456</v>
      </c>
      <c r="C87" s="199">
        <v>1.6312973400000002</v>
      </c>
      <c r="D87" s="79">
        <f t="shared" si="1"/>
        <v>-1.5067373400000001</v>
      </c>
    </row>
    <row r="88" spans="1:4" x14ac:dyDescent="0.25">
      <c r="A88" s="19" t="s">
        <v>43</v>
      </c>
      <c r="B88" s="199">
        <v>0</v>
      </c>
      <c r="C88" s="199">
        <v>1.7428512300000001</v>
      </c>
      <c r="D88" s="79">
        <f t="shared" si="1"/>
        <v>-1.7428512300000001</v>
      </c>
    </row>
    <row r="89" spans="1:4" x14ac:dyDescent="0.25">
      <c r="A89" s="19" t="s">
        <v>93</v>
      </c>
      <c r="B89" s="199">
        <v>0.28905932000000001</v>
      </c>
      <c r="C89" s="199">
        <v>2.0679748199999999</v>
      </c>
      <c r="D89" s="79">
        <f t="shared" si="1"/>
        <v>-1.7789154999999999</v>
      </c>
    </row>
    <row r="90" spans="1:4" x14ac:dyDescent="0.25">
      <c r="A90" s="19" t="s">
        <v>187</v>
      </c>
      <c r="B90" s="199">
        <v>3.5098560000000001E-2</v>
      </c>
      <c r="C90" s="199">
        <v>1.8689906999999999</v>
      </c>
      <c r="D90" s="79">
        <f t="shared" si="1"/>
        <v>-1.8338921399999999</v>
      </c>
    </row>
    <row r="91" spans="1:4" x14ac:dyDescent="0.25">
      <c r="A91" s="19" t="s">
        <v>241</v>
      </c>
      <c r="B91" s="199">
        <v>1.651451E-2</v>
      </c>
      <c r="C91" s="199">
        <v>1.8874340900000002</v>
      </c>
      <c r="D91" s="79">
        <f t="shared" si="1"/>
        <v>-1.8709195800000002</v>
      </c>
    </row>
    <row r="92" spans="1:4" x14ac:dyDescent="0.25">
      <c r="A92" s="19" t="s">
        <v>89</v>
      </c>
      <c r="B92" s="199">
        <v>0.71730201999999998</v>
      </c>
      <c r="C92" s="199">
        <v>2.62166276</v>
      </c>
      <c r="D92" s="79">
        <f t="shared" si="1"/>
        <v>-1.90436074</v>
      </c>
    </row>
    <row r="93" spans="1:4" x14ac:dyDescent="0.25">
      <c r="A93" s="19" t="s">
        <v>208</v>
      </c>
      <c r="B93" s="199">
        <v>1.3271379999999999E-2</v>
      </c>
      <c r="C93" s="199">
        <v>1.9449539199999999</v>
      </c>
      <c r="D93" s="79">
        <f t="shared" si="1"/>
        <v>-1.9316825399999999</v>
      </c>
    </row>
    <row r="94" spans="1:4" x14ac:dyDescent="0.25">
      <c r="A94" s="19" t="s">
        <v>139</v>
      </c>
      <c r="B94" s="199">
        <v>1.42E-3</v>
      </c>
      <c r="C94" s="199">
        <v>1.9370019599999999</v>
      </c>
      <c r="D94" s="79">
        <f t="shared" si="1"/>
        <v>-1.9355819599999999</v>
      </c>
    </row>
    <row r="95" spans="1:4" x14ac:dyDescent="0.25">
      <c r="A95" s="19" t="s">
        <v>207</v>
      </c>
      <c r="B95" s="199">
        <v>4.2560510000000003E-2</v>
      </c>
      <c r="C95" s="199">
        <v>2.1961010999999999</v>
      </c>
      <c r="D95" s="79">
        <f t="shared" si="1"/>
        <v>-2.15354059</v>
      </c>
    </row>
    <row r="96" spans="1:4" x14ac:dyDescent="0.25">
      <c r="A96" s="19" t="s">
        <v>17</v>
      </c>
      <c r="B96" s="199">
        <v>1.7E-5</v>
      </c>
      <c r="C96" s="199">
        <v>2.4010646499999999</v>
      </c>
      <c r="D96" s="79">
        <f t="shared" si="1"/>
        <v>-2.4010476499999998</v>
      </c>
    </row>
    <row r="97" spans="1:5" x14ac:dyDescent="0.25">
      <c r="A97" s="19" t="s">
        <v>144</v>
      </c>
      <c r="B97" s="199">
        <v>0.13484774999999999</v>
      </c>
      <c r="C97" s="199">
        <v>2.7638398</v>
      </c>
      <c r="D97" s="79">
        <f t="shared" si="1"/>
        <v>-2.6289920499999999</v>
      </c>
    </row>
    <row r="98" spans="1:5" x14ac:dyDescent="0.25">
      <c r="A98" s="19" t="s">
        <v>138</v>
      </c>
      <c r="B98" s="199">
        <v>3.1825000000000001E-4</v>
      </c>
      <c r="C98" s="199">
        <v>2.6754237299999999</v>
      </c>
      <c r="D98" s="79">
        <f t="shared" si="1"/>
        <v>-2.67510548</v>
      </c>
    </row>
    <row r="99" spans="1:5" x14ac:dyDescent="0.25">
      <c r="A99" s="19" t="s">
        <v>113</v>
      </c>
      <c r="B99" s="199">
        <v>0.13679694000000001</v>
      </c>
      <c r="C99" s="199">
        <v>2.9977208599999998</v>
      </c>
      <c r="D99" s="79">
        <f t="shared" si="1"/>
        <v>-2.8609239199999998</v>
      </c>
    </row>
    <row r="100" spans="1:5" x14ac:dyDescent="0.25">
      <c r="A100" s="19" t="s">
        <v>193</v>
      </c>
      <c r="B100" s="199">
        <v>0.38139446000000005</v>
      </c>
      <c r="C100" s="199">
        <v>3.3362791600000001</v>
      </c>
      <c r="D100" s="79">
        <f t="shared" si="1"/>
        <v>-2.9548847</v>
      </c>
    </row>
    <row r="101" spans="1:5" x14ac:dyDescent="0.25">
      <c r="A101" s="19" t="s">
        <v>84</v>
      </c>
      <c r="B101" s="199">
        <v>0</v>
      </c>
      <c r="C101" s="199">
        <v>2.9577422599999998</v>
      </c>
      <c r="D101" s="79">
        <f t="shared" si="1"/>
        <v>-2.9577422599999998</v>
      </c>
      <c r="E101" s="6"/>
    </row>
    <row r="102" spans="1:5" x14ac:dyDescent="0.25">
      <c r="A102" s="19" t="s">
        <v>141</v>
      </c>
      <c r="B102" s="199">
        <v>3.9351100000000003E-3</v>
      </c>
      <c r="C102" s="199">
        <v>3.0737612000000003</v>
      </c>
      <c r="D102" s="79">
        <f t="shared" si="1"/>
        <v>-3.0698260900000003</v>
      </c>
    </row>
    <row r="103" spans="1:5" x14ac:dyDescent="0.25">
      <c r="A103" s="19" t="s">
        <v>223</v>
      </c>
      <c r="B103" s="199">
        <v>0</v>
      </c>
      <c r="C103" s="199">
        <v>3.1066417799999999</v>
      </c>
      <c r="D103" s="79">
        <f t="shared" si="1"/>
        <v>-3.1066417799999999</v>
      </c>
    </row>
    <row r="104" spans="1:5" x14ac:dyDescent="0.25">
      <c r="A104" s="19" t="s">
        <v>181</v>
      </c>
      <c r="B104" s="199">
        <v>7.9680933200000004</v>
      </c>
      <c r="C104" s="199">
        <v>11.093090759999999</v>
      </c>
      <c r="D104" s="79">
        <f t="shared" si="1"/>
        <v>-3.1249974399999987</v>
      </c>
    </row>
    <row r="105" spans="1:5" x14ac:dyDescent="0.25">
      <c r="A105" s="19" t="s">
        <v>150</v>
      </c>
      <c r="B105" s="199">
        <v>7.5056780000000003E-2</v>
      </c>
      <c r="C105" s="199">
        <v>3.6667561200000001</v>
      </c>
      <c r="D105" s="79">
        <f t="shared" si="1"/>
        <v>-3.5916993399999999</v>
      </c>
    </row>
    <row r="106" spans="1:5" x14ac:dyDescent="0.25">
      <c r="A106" s="19" t="s">
        <v>143</v>
      </c>
      <c r="B106" s="199">
        <v>29.007603399999997</v>
      </c>
      <c r="C106" s="199">
        <v>32.647011599999999</v>
      </c>
      <c r="D106" s="79">
        <f t="shared" si="1"/>
        <v>-3.6394082000000019</v>
      </c>
    </row>
    <row r="107" spans="1:5" x14ac:dyDescent="0.25">
      <c r="A107" s="19" t="s">
        <v>258</v>
      </c>
      <c r="B107" s="199">
        <v>14.75658831</v>
      </c>
      <c r="C107" s="199">
        <v>18.460025829999999</v>
      </c>
      <c r="D107" s="79">
        <f t="shared" si="1"/>
        <v>-3.7034375199999996</v>
      </c>
    </row>
    <row r="108" spans="1:5" x14ac:dyDescent="0.25">
      <c r="A108" s="19" t="s">
        <v>191</v>
      </c>
      <c r="B108" s="199">
        <v>0</v>
      </c>
      <c r="C108" s="199">
        <v>3.7064997000000002</v>
      </c>
      <c r="D108" s="79">
        <f t="shared" si="1"/>
        <v>-3.7064997000000002</v>
      </c>
    </row>
    <row r="109" spans="1:5" x14ac:dyDescent="0.25">
      <c r="A109" s="19" t="s">
        <v>83</v>
      </c>
      <c r="B109" s="199">
        <v>0</v>
      </c>
      <c r="C109" s="199">
        <v>3.7952757300000002</v>
      </c>
      <c r="D109" s="79">
        <f t="shared" si="1"/>
        <v>-3.7952757300000002</v>
      </c>
    </row>
    <row r="110" spans="1:5" x14ac:dyDescent="0.25">
      <c r="A110" s="19" t="s">
        <v>74</v>
      </c>
      <c r="B110" s="199">
        <v>1.5043208600000002</v>
      </c>
      <c r="C110" s="199">
        <v>5.5259259299999997</v>
      </c>
      <c r="D110" s="79">
        <f t="shared" si="1"/>
        <v>-4.0216050699999997</v>
      </c>
    </row>
    <row r="111" spans="1:5" x14ac:dyDescent="0.25">
      <c r="A111" s="19" t="s">
        <v>254</v>
      </c>
      <c r="B111" s="199">
        <v>9.0025679999999997E-2</v>
      </c>
      <c r="C111" s="199">
        <v>4.1845449800000001</v>
      </c>
      <c r="D111" s="79">
        <f t="shared" si="1"/>
        <v>-4.0945193</v>
      </c>
    </row>
    <row r="112" spans="1:5" x14ac:dyDescent="0.25">
      <c r="A112" s="19" t="s">
        <v>6</v>
      </c>
      <c r="B112" s="199">
        <v>0.26330733000000001</v>
      </c>
      <c r="C112" s="199">
        <v>4.4019080800000001</v>
      </c>
      <c r="D112" s="79">
        <f t="shared" si="1"/>
        <v>-4.1386007500000002</v>
      </c>
    </row>
    <row r="113" spans="1:4" x14ac:dyDescent="0.25">
      <c r="A113" s="19" t="s">
        <v>31</v>
      </c>
      <c r="B113" s="199">
        <v>0</v>
      </c>
      <c r="C113" s="199">
        <v>4.20014881</v>
      </c>
      <c r="D113" s="79">
        <f t="shared" si="1"/>
        <v>-4.20014881</v>
      </c>
    </row>
    <row r="114" spans="1:4" x14ac:dyDescent="0.25">
      <c r="A114" s="19" t="s">
        <v>247</v>
      </c>
      <c r="B114" s="199">
        <v>0.18021298999999999</v>
      </c>
      <c r="C114" s="199">
        <v>4.5912227199999993</v>
      </c>
      <c r="D114" s="79">
        <f t="shared" si="1"/>
        <v>-4.4110097299999991</v>
      </c>
    </row>
    <row r="115" spans="1:4" x14ac:dyDescent="0.25">
      <c r="A115" s="19" t="s">
        <v>227</v>
      </c>
      <c r="B115" s="199">
        <v>3.4151279999999999E-2</v>
      </c>
      <c r="C115" s="199">
        <v>4.7646317500000004</v>
      </c>
      <c r="D115" s="79">
        <f t="shared" si="1"/>
        <v>-4.7304804700000007</v>
      </c>
    </row>
    <row r="116" spans="1:4" x14ac:dyDescent="0.25">
      <c r="A116" s="19" t="s">
        <v>243</v>
      </c>
      <c r="B116" s="199">
        <v>6.9725100000000003E-3</v>
      </c>
      <c r="C116" s="199">
        <v>4.8360656500000001</v>
      </c>
      <c r="D116" s="79">
        <f t="shared" si="1"/>
        <v>-4.8290931400000003</v>
      </c>
    </row>
    <row r="117" spans="1:4" x14ac:dyDescent="0.25">
      <c r="A117" s="19" t="s">
        <v>185</v>
      </c>
      <c r="B117" s="199">
        <v>0.74104164000000006</v>
      </c>
      <c r="C117" s="199">
        <v>5.6560539699999994</v>
      </c>
      <c r="D117" s="79">
        <f t="shared" si="1"/>
        <v>-4.9150123299999997</v>
      </c>
    </row>
    <row r="118" spans="1:4" x14ac:dyDescent="0.25">
      <c r="A118" s="19" t="s">
        <v>173</v>
      </c>
      <c r="B118" s="199">
        <v>3.5831889999999998E-2</v>
      </c>
      <c r="C118" s="199">
        <v>5.1741244000000002</v>
      </c>
      <c r="D118" s="79">
        <f t="shared" si="1"/>
        <v>-5.1382925100000003</v>
      </c>
    </row>
    <row r="119" spans="1:4" x14ac:dyDescent="0.25">
      <c r="A119" s="19" t="s">
        <v>156</v>
      </c>
      <c r="B119" s="199">
        <v>0</v>
      </c>
      <c r="C119" s="199">
        <v>6.8744831199999998</v>
      </c>
      <c r="D119" s="79">
        <f t="shared" si="1"/>
        <v>-6.8744831199999998</v>
      </c>
    </row>
    <row r="120" spans="1:4" x14ac:dyDescent="0.25">
      <c r="A120" s="19" t="s">
        <v>163</v>
      </c>
      <c r="B120" s="199">
        <v>4.3173540000000003E-2</v>
      </c>
      <c r="C120" s="199">
        <v>7.0064482799999999</v>
      </c>
      <c r="D120" s="79">
        <f t="shared" si="1"/>
        <v>-6.9632747400000001</v>
      </c>
    </row>
    <row r="121" spans="1:4" x14ac:dyDescent="0.25">
      <c r="A121" s="19" t="s">
        <v>248</v>
      </c>
      <c r="B121" s="199">
        <v>0.10024305</v>
      </c>
      <c r="C121" s="199">
        <v>7.3826983400000001</v>
      </c>
      <c r="D121" s="79">
        <f t="shared" si="1"/>
        <v>-7.2824552899999997</v>
      </c>
    </row>
    <row r="122" spans="1:4" x14ac:dyDescent="0.25">
      <c r="A122" s="19" t="s">
        <v>133</v>
      </c>
      <c r="B122" s="199">
        <v>7.1883459400000005</v>
      </c>
      <c r="C122" s="199">
        <v>14.553182019999999</v>
      </c>
      <c r="D122" s="79">
        <f t="shared" si="1"/>
        <v>-7.364836079999999</v>
      </c>
    </row>
    <row r="123" spans="1:4" x14ac:dyDescent="0.25">
      <c r="A123" s="19" t="s">
        <v>205</v>
      </c>
      <c r="B123" s="199">
        <v>0.26012849999999998</v>
      </c>
      <c r="C123" s="199">
        <v>8.0035531100000004</v>
      </c>
      <c r="D123" s="79">
        <f t="shared" si="1"/>
        <v>-7.7434246099999999</v>
      </c>
    </row>
    <row r="124" spans="1:4" x14ac:dyDescent="0.25">
      <c r="A124" s="19" t="s">
        <v>159</v>
      </c>
      <c r="B124" s="199">
        <v>6.1511540000000003E-2</v>
      </c>
      <c r="C124" s="199">
        <v>7.9110874999999998</v>
      </c>
      <c r="D124" s="79">
        <f t="shared" si="1"/>
        <v>-7.8495759600000001</v>
      </c>
    </row>
    <row r="125" spans="1:4" x14ac:dyDescent="0.25">
      <c r="A125" s="19" t="s">
        <v>188</v>
      </c>
      <c r="B125" s="199">
        <v>4.7287949999999995E-2</v>
      </c>
      <c r="C125" s="199">
        <v>8.1279582500000007</v>
      </c>
      <c r="D125" s="79">
        <f t="shared" si="1"/>
        <v>-8.0806703000000013</v>
      </c>
    </row>
    <row r="126" spans="1:4" x14ac:dyDescent="0.25">
      <c r="A126" s="19" t="s">
        <v>236</v>
      </c>
      <c r="B126" s="199">
        <v>2.466631E-2</v>
      </c>
      <c r="C126" s="199">
        <v>8.2684193799999992</v>
      </c>
      <c r="D126" s="79">
        <f t="shared" si="1"/>
        <v>-8.2437530699999986</v>
      </c>
    </row>
    <row r="127" spans="1:4" x14ac:dyDescent="0.25">
      <c r="A127" s="19" t="s">
        <v>112</v>
      </c>
      <c r="B127" s="199">
        <v>0</v>
      </c>
      <c r="C127" s="199">
        <v>8.3308577800000005</v>
      </c>
      <c r="D127" s="79">
        <f t="shared" si="1"/>
        <v>-8.3308577800000005</v>
      </c>
    </row>
    <row r="128" spans="1:4" x14ac:dyDescent="0.25">
      <c r="A128" s="19" t="s">
        <v>199</v>
      </c>
      <c r="B128" s="199">
        <v>0.35400435999999996</v>
      </c>
      <c r="C128" s="199">
        <v>8.6903078000000011</v>
      </c>
      <c r="D128" s="79">
        <f t="shared" si="1"/>
        <v>-8.3363034400000018</v>
      </c>
    </row>
    <row r="129" spans="1:4" x14ac:dyDescent="0.25">
      <c r="A129" s="19" t="s">
        <v>213</v>
      </c>
      <c r="B129" s="199">
        <v>3.8071430000000003E-2</v>
      </c>
      <c r="C129" s="199">
        <v>8.7535325000000004</v>
      </c>
      <c r="D129" s="79">
        <f t="shared" si="1"/>
        <v>-8.7154610699999999</v>
      </c>
    </row>
    <row r="130" spans="1:4" x14ac:dyDescent="0.25">
      <c r="A130" s="19" t="s">
        <v>221</v>
      </c>
      <c r="B130" s="199">
        <v>0.20807422</v>
      </c>
      <c r="C130" s="199">
        <v>9.3510176300000012</v>
      </c>
      <c r="D130" s="79">
        <f t="shared" si="1"/>
        <v>-9.1429434100000009</v>
      </c>
    </row>
    <row r="131" spans="1:4" x14ac:dyDescent="0.25">
      <c r="A131" s="19" t="s">
        <v>76</v>
      </c>
      <c r="B131" s="199">
        <v>0</v>
      </c>
      <c r="C131" s="199">
        <v>9.46374198</v>
      </c>
      <c r="D131" s="79">
        <f t="shared" ref="D131:D194" si="2">B131-C131</f>
        <v>-9.46374198</v>
      </c>
    </row>
    <row r="132" spans="1:4" x14ac:dyDescent="0.25">
      <c r="A132" s="19" t="s">
        <v>237</v>
      </c>
      <c r="B132" s="199">
        <v>0.52977635999999995</v>
      </c>
      <c r="C132" s="199">
        <v>10.193271660000001</v>
      </c>
      <c r="D132" s="79">
        <f t="shared" si="2"/>
        <v>-9.663495300000001</v>
      </c>
    </row>
    <row r="133" spans="1:4" x14ac:dyDescent="0.25">
      <c r="A133" s="19" t="s">
        <v>81</v>
      </c>
      <c r="B133" s="199">
        <v>0</v>
      </c>
      <c r="C133" s="199">
        <v>10.042319460000002</v>
      </c>
      <c r="D133" s="79">
        <f t="shared" si="2"/>
        <v>-10.042319460000002</v>
      </c>
    </row>
    <row r="134" spans="1:4" x14ac:dyDescent="0.25">
      <c r="A134" s="19" t="s">
        <v>169</v>
      </c>
      <c r="B134" s="199">
        <v>2.24732954</v>
      </c>
      <c r="C134" s="199">
        <v>12.69053877</v>
      </c>
      <c r="D134" s="79">
        <f t="shared" si="2"/>
        <v>-10.443209230000001</v>
      </c>
    </row>
    <row r="135" spans="1:4" x14ac:dyDescent="0.25">
      <c r="A135" s="19" t="s">
        <v>148</v>
      </c>
      <c r="B135" s="199">
        <v>0.57629682999999998</v>
      </c>
      <c r="C135" s="199">
        <v>11.046550470000001</v>
      </c>
      <c r="D135" s="79">
        <f t="shared" si="2"/>
        <v>-10.470253640000001</v>
      </c>
    </row>
    <row r="136" spans="1:4" x14ac:dyDescent="0.25">
      <c r="A136" s="19" t="s">
        <v>252</v>
      </c>
      <c r="B136" s="199">
        <v>0.34849715000000003</v>
      </c>
      <c r="C136" s="199">
        <v>10.849670570000001</v>
      </c>
      <c r="D136" s="79">
        <f t="shared" si="2"/>
        <v>-10.501173420000001</v>
      </c>
    </row>
    <row r="137" spans="1:4" x14ac:dyDescent="0.25">
      <c r="A137" s="19" t="s">
        <v>228</v>
      </c>
      <c r="B137" s="199">
        <v>0.1152112</v>
      </c>
      <c r="C137" s="199">
        <v>10.636986519999999</v>
      </c>
      <c r="D137" s="79">
        <f t="shared" si="2"/>
        <v>-10.52177532</v>
      </c>
    </row>
    <row r="138" spans="1:4" x14ac:dyDescent="0.25">
      <c r="A138" s="19" t="s">
        <v>122</v>
      </c>
      <c r="B138" s="199">
        <v>0.75332507999999998</v>
      </c>
      <c r="C138" s="199">
        <v>11.30685388</v>
      </c>
      <c r="D138" s="79">
        <f t="shared" si="2"/>
        <v>-10.5535288</v>
      </c>
    </row>
    <row r="139" spans="1:4" x14ac:dyDescent="0.25">
      <c r="A139" s="19" t="s">
        <v>120</v>
      </c>
      <c r="B139" s="199">
        <v>2.1927490000000001E-2</v>
      </c>
      <c r="C139" s="199">
        <v>10.693770259999999</v>
      </c>
      <c r="D139" s="79">
        <f t="shared" si="2"/>
        <v>-10.67184277</v>
      </c>
    </row>
    <row r="140" spans="1:4" x14ac:dyDescent="0.25">
      <c r="A140" s="19" t="s">
        <v>28</v>
      </c>
      <c r="B140" s="199">
        <v>8.709709999999999E-3</v>
      </c>
      <c r="C140" s="199">
        <v>10.99221475</v>
      </c>
      <c r="D140" s="79">
        <f t="shared" si="2"/>
        <v>-10.983505040000001</v>
      </c>
    </row>
    <row r="141" spans="1:4" x14ac:dyDescent="0.25">
      <c r="A141" s="19" t="s">
        <v>94</v>
      </c>
      <c r="B141" s="199">
        <v>4.0799999999999996E-5</v>
      </c>
      <c r="C141" s="199">
        <v>11.0768603</v>
      </c>
      <c r="D141" s="79">
        <f t="shared" si="2"/>
        <v>-11.076819499999999</v>
      </c>
    </row>
    <row r="142" spans="1:4" x14ac:dyDescent="0.25">
      <c r="A142" s="19" t="s">
        <v>225</v>
      </c>
      <c r="B142" s="199">
        <v>3.7962489999999995E-2</v>
      </c>
      <c r="C142" s="199">
        <v>11.141017659999999</v>
      </c>
      <c r="D142" s="79">
        <f t="shared" si="2"/>
        <v>-11.103055169999999</v>
      </c>
    </row>
    <row r="143" spans="1:4" x14ac:dyDescent="0.25">
      <c r="A143" s="19" t="s">
        <v>30</v>
      </c>
      <c r="B143" s="199">
        <v>0.24568977</v>
      </c>
      <c r="C143" s="199">
        <v>11.52162553</v>
      </c>
      <c r="D143" s="79">
        <f t="shared" si="2"/>
        <v>-11.275935759999999</v>
      </c>
    </row>
    <row r="144" spans="1:4" x14ac:dyDescent="0.25">
      <c r="A144" s="19" t="s">
        <v>50</v>
      </c>
      <c r="B144" s="199">
        <v>2.90826736</v>
      </c>
      <c r="C144" s="199">
        <v>14.218208000000001</v>
      </c>
      <c r="D144" s="79">
        <f t="shared" si="2"/>
        <v>-11.309940640000001</v>
      </c>
    </row>
    <row r="145" spans="1:4" x14ac:dyDescent="0.25">
      <c r="A145" s="19" t="s">
        <v>4</v>
      </c>
      <c r="B145" s="199">
        <v>0.81595914000000003</v>
      </c>
      <c r="C145" s="199">
        <v>12.53818291</v>
      </c>
      <c r="D145" s="79">
        <f t="shared" si="2"/>
        <v>-11.722223769999999</v>
      </c>
    </row>
    <row r="146" spans="1:4" x14ac:dyDescent="0.25">
      <c r="A146" s="19" t="s">
        <v>49</v>
      </c>
      <c r="B146" s="199">
        <v>2.2929671699999998</v>
      </c>
      <c r="C146" s="199">
        <v>14.286887220000001</v>
      </c>
      <c r="D146" s="79">
        <f t="shared" si="2"/>
        <v>-11.99392005</v>
      </c>
    </row>
    <row r="147" spans="1:4" x14ac:dyDescent="0.25">
      <c r="A147" s="19" t="s">
        <v>24</v>
      </c>
      <c r="B147" s="199">
        <v>5.8264099999999997E-3</v>
      </c>
      <c r="C147" s="199">
        <v>12.125773220000001</v>
      </c>
      <c r="D147" s="79">
        <f t="shared" si="2"/>
        <v>-12.119946810000002</v>
      </c>
    </row>
    <row r="148" spans="1:4" x14ac:dyDescent="0.25">
      <c r="A148" s="19" t="s">
        <v>34</v>
      </c>
      <c r="B148" s="199">
        <v>0</v>
      </c>
      <c r="C148" s="199">
        <v>12.24381984</v>
      </c>
      <c r="D148" s="79">
        <f t="shared" si="2"/>
        <v>-12.24381984</v>
      </c>
    </row>
    <row r="149" spans="1:4" x14ac:dyDescent="0.25">
      <c r="A149" s="19" t="s">
        <v>179</v>
      </c>
      <c r="B149" s="199">
        <v>0</v>
      </c>
      <c r="C149" s="199">
        <v>12.255065289999999</v>
      </c>
      <c r="D149" s="79">
        <f t="shared" si="2"/>
        <v>-12.255065289999999</v>
      </c>
    </row>
    <row r="150" spans="1:4" x14ac:dyDescent="0.25">
      <c r="A150" s="19" t="s">
        <v>246</v>
      </c>
      <c r="B150" s="199">
        <v>0.2974291</v>
      </c>
      <c r="C150" s="199">
        <v>12.67733097</v>
      </c>
      <c r="D150" s="79">
        <f t="shared" si="2"/>
        <v>-12.379901869999999</v>
      </c>
    </row>
    <row r="151" spans="1:4" x14ac:dyDescent="0.25">
      <c r="A151" s="19" t="s">
        <v>255</v>
      </c>
      <c r="B151" s="199">
        <v>0.15260823999999998</v>
      </c>
      <c r="C151" s="199">
        <v>12.56459995</v>
      </c>
      <c r="D151" s="79">
        <f t="shared" si="2"/>
        <v>-12.411991710000001</v>
      </c>
    </row>
    <row r="152" spans="1:4" x14ac:dyDescent="0.25">
      <c r="A152" s="19" t="s">
        <v>128</v>
      </c>
      <c r="B152" s="199">
        <v>1.4456281200000001</v>
      </c>
      <c r="C152" s="199">
        <v>14.178266650000001</v>
      </c>
      <c r="D152" s="79">
        <f t="shared" si="2"/>
        <v>-12.732638530000001</v>
      </c>
    </row>
    <row r="153" spans="1:4" x14ac:dyDescent="0.25">
      <c r="A153" s="19" t="s">
        <v>12</v>
      </c>
      <c r="B153" s="199">
        <v>5.6638385099999997</v>
      </c>
      <c r="C153" s="199">
        <v>18.428343179999999</v>
      </c>
      <c r="D153" s="79">
        <f t="shared" si="2"/>
        <v>-12.764504669999999</v>
      </c>
    </row>
    <row r="154" spans="1:4" x14ac:dyDescent="0.25">
      <c r="A154" s="19" t="s">
        <v>174</v>
      </c>
      <c r="B154" s="199">
        <v>0.39479350000000002</v>
      </c>
      <c r="C154" s="199">
        <v>13.471978699999999</v>
      </c>
      <c r="D154" s="79">
        <f t="shared" si="2"/>
        <v>-13.077185199999999</v>
      </c>
    </row>
    <row r="155" spans="1:4" x14ac:dyDescent="0.25">
      <c r="A155" s="19" t="s">
        <v>233</v>
      </c>
      <c r="B155" s="199">
        <v>8.1714820000000007E-2</v>
      </c>
      <c r="C155" s="199">
        <v>13.181355609999999</v>
      </c>
      <c r="D155" s="79">
        <f t="shared" si="2"/>
        <v>-13.099640789999999</v>
      </c>
    </row>
    <row r="156" spans="1:4" x14ac:dyDescent="0.25">
      <c r="A156" s="19" t="s">
        <v>202</v>
      </c>
      <c r="B156" s="199">
        <v>5.6006744500000005</v>
      </c>
      <c r="C156" s="199">
        <v>19.222382550000003</v>
      </c>
      <c r="D156" s="79">
        <f t="shared" si="2"/>
        <v>-13.621708100000003</v>
      </c>
    </row>
    <row r="157" spans="1:4" x14ac:dyDescent="0.25">
      <c r="A157" s="19" t="s">
        <v>114</v>
      </c>
      <c r="B157" s="199">
        <v>6.2639818499999995</v>
      </c>
      <c r="C157" s="199">
        <v>19.992563180000001</v>
      </c>
      <c r="D157" s="79">
        <f t="shared" si="2"/>
        <v>-13.728581330000001</v>
      </c>
    </row>
    <row r="158" spans="1:4" x14ac:dyDescent="0.25">
      <c r="A158" s="19" t="s">
        <v>146</v>
      </c>
      <c r="B158" s="199">
        <v>4.2164599999999997E-2</v>
      </c>
      <c r="C158" s="199">
        <v>13.968867560000001</v>
      </c>
      <c r="D158" s="79">
        <f t="shared" si="2"/>
        <v>-13.926702960000002</v>
      </c>
    </row>
    <row r="159" spans="1:4" x14ac:dyDescent="0.25">
      <c r="A159" s="19" t="s">
        <v>180</v>
      </c>
      <c r="B159" s="199">
        <v>0.44185555999999998</v>
      </c>
      <c r="C159" s="199">
        <v>14.5513505</v>
      </c>
      <c r="D159" s="79">
        <f t="shared" si="2"/>
        <v>-14.109494939999999</v>
      </c>
    </row>
    <row r="160" spans="1:4" x14ac:dyDescent="0.25">
      <c r="A160" s="19" t="s">
        <v>82</v>
      </c>
      <c r="B160" s="199">
        <v>0</v>
      </c>
      <c r="C160" s="199">
        <v>14.45674649</v>
      </c>
      <c r="D160" s="79">
        <f t="shared" si="2"/>
        <v>-14.45674649</v>
      </c>
    </row>
    <row r="161" spans="1:4" x14ac:dyDescent="0.25">
      <c r="A161" s="19" t="s">
        <v>206</v>
      </c>
      <c r="B161" s="199">
        <v>0.48613165999999997</v>
      </c>
      <c r="C161" s="199">
        <v>15.28381184</v>
      </c>
      <c r="D161" s="79">
        <f t="shared" si="2"/>
        <v>-14.79768018</v>
      </c>
    </row>
    <row r="162" spans="1:4" x14ac:dyDescent="0.25">
      <c r="A162" s="19" t="s">
        <v>132</v>
      </c>
      <c r="B162" s="199">
        <v>2.2399269500000001</v>
      </c>
      <c r="C162" s="199">
        <v>17.414117960000002</v>
      </c>
      <c r="D162" s="79">
        <f t="shared" si="2"/>
        <v>-15.174191010000001</v>
      </c>
    </row>
    <row r="163" spans="1:4" x14ac:dyDescent="0.25">
      <c r="A163" s="19" t="s">
        <v>234</v>
      </c>
      <c r="B163" s="199">
        <v>4.8989999999999997E-3</v>
      </c>
      <c r="C163" s="199">
        <v>15.993606380000001</v>
      </c>
      <c r="D163" s="79">
        <f t="shared" si="2"/>
        <v>-15.988707380000001</v>
      </c>
    </row>
    <row r="164" spans="1:4" x14ac:dyDescent="0.25">
      <c r="A164" s="19" t="s">
        <v>155</v>
      </c>
      <c r="B164" s="199">
        <v>0.11427466999999999</v>
      </c>
      <c r="C164" s="199">
        <v>16.427544229999999</v>
      </c>
      <c r="D164" s="79">
        <f t="shared" si="2"/>
        <v>-16.313269559999998</v>
      </c>
    </row>
    <row r="165" spans="1:4" x14ac:dyDescent="0.25">
      <c r="A165" s="19" t="s">
        <v>230</v>
      </c>
      <c r="B165" s="199">
        <v>0.20138494000000001</v>
      </c>
      <c r="C165" s="199">
        <v>16.643602050000002</v>
      </c>
      <c r="D165" s="79">
        <f t="shared" si="2"/>
        <v>-16.442217110000001</v>
      </c>
    </row>
    <row r="166" spans="1:4" x14ac:dyDescent="0.25">
      <c r="A166" s="19" t="s">
        <v>106</v>
      </c>
      <c r="B166" s="199">
        <v>4.5895459499999998</v>
      </c>
      <c r="C166" s="199">
        <v>22.118328649999999</v>
      </c>
      <c r="D166" s="79">
        <f t="shared" si="2"/>
        <v>-17.528782700000001</v>
      </c>
    </row>
    <row r="167" spans="1:4" x14ac:dyDescent="0.25">
      <c r="A167" s="19" t="s">
        <v>182</v>
      </c>
      <c r="B167" s="199">
        <v>0.24591960000000002</v>
      </c>
      <c r="C167" s="199">
        <v>17.97352382</v>
      </c>
      <c r="D167" s="79">
        <f t="shared" si="2"/>
        <v>-17.72760422</v>
      </c>
    </row>
    <row r="168" spans="1:4" x14ac:dyDescent="0.25">
      <c r="A168" s="19" t="s">
        <v>32</v>
      </c>
      <c r="B168" s="199">
        <v>2.712442E-2</v>
      </c>
      <c r="C168" s="199">
        <v>17.757811190000002</v>
      </c>
      <c r="D168" s="79">
        <f t="shared" si="2"/>
        <v>-17.730686770000002</v>
      </c>
    </row>
    <row r="169" spans="1:4" x14ac:dyDescent="0.25">
      <c r="A169" s="19" t="s">
        <v>119</v>
      </c>
      <c r="B169" s="199">
        <v>0.17599960999999997</v>
      </c>
      <c r="C169" s="199">
        <v>18.07307879</v>
      </c>
      <c r="D169" s="79">
        <f t="shared" si="2"/>
        <v>-17.897079179999999</v>
      </c>
    </row>
    <row r="170" spans="1:4" x14ac:dyDescent="0.25">
      <c r="A170" s="19" t="s">
        <v>109</v>
      </c>
      <c r="B170" s="199">
        <v>169.52541633999999</v>
      </c>
      <c r="C170" s="199">
        <v>187.72575925999999</v>
      </c>
      <c r="D170" s="79">
        <f t="shared" si="2"/>
        <v>-18.200342919999997</v>
      </c>
    </row>
    <row r="171" spans="1:4" x14ac:dyDescent="0.25">
      <c r="A171" s="19" t="s">
        <v>251</v>
      </c>
      <c r="B171" s="199">
        <v>5.4839480000000003E-2</v>
      </c>
      <c r="C171" s="199">
        <v>18.503034410000001</v>
      </c>
      <c r="D171" s="79">
        <f t="shared" si="2"/>
        <v>-18.448194930000003</v>
      </c>
    </row>
    <row r="172" spans="1:4" x14ac:dyDescent="0.25">
      <c r="A172" s="19" t="s">
        <v>116</v>
      </c>
      <c r="B172" s="199">
        <v>0.41405810999999998</v>
      </c>
      <c r="C172" s="199">
        <v>19.832533179999999</v>
      </c>
      <c r="D172" s="79">
        <f t="shared" si="2"/>
        <v>-19.41847507</v>
      </c>
    </row>
    <row r="173" spans="1:4" x14ac:dyDescent="0.25">
      <c r="A173" s="19" t="s">
        <v>117</v>
      </c>
      <c r="B173" s="199">
        <v>0.45034439000000004</v>
      </c>
      <c r="C173" s="199">
        <v>20.854593250000001</v>
      </c>
      <c r="D173" s="79">
        <f t="shared" si="2"/>
        <v>-20.404248859999999</v>
      </c>
    </row>
    <row r="174" spans="1:4" x14ac:dyDescent="0.25">
      <c r="A174" s="19" t="s">
        <v>226</v>
      </c>
      <c r="B174" s="199">
        <v>1.3365469399999999</v>
      </c>
      <c r="C174" s="199">
        <v>21.782947329999999</v>
      </c>
      <c r="D174" s="79">
        <f t="shared" si="2"/>
        <v>-20.446400390000001</v>
      </c>
    </row>
    <row r="175" spans="1:4" x14ac:dyDescent="0.25">
      <c r="A175" s="19" t="s">
        <v>224</v>
      </c>
      <c r="B175" s="199">
        <v>0.301956</v>
      </c>
      <c r="C175" s="199">
        <v>21.283924969999998</v>
      </c>
      <c r="D175" s="79">
        <f t="shared" si="2"/>
        <v>-20.981968969999997</v>
      </c>
    </row>
    <row r="176" spans="1:4" x14ac:dyDescent="0.25">
      <c r="A176" s="19" t="s">
        <v>178</v>
      </c>
      <c r="B176" s="199">
        <v>26.465043780000002</v>
      </c>
      <c r="C176" s="199">
        <v>47.525452139999999</v>
      </c>
      <c r="D176" s="79">
        <f t="shared" si="2"/>
        <v>-21.060408359999997</v>
      </c>
    </row>
    <row r="177" spans="1:4" x14ac:dyDescent="0.25">
      <c r="A177" s="19" t="s">
        <v>14</v>
      </c>
      <c r="B177" s="199">
        <v>1.8228999999999999E-4</v>
      </c>
      <c r="C177" s="199">
        <v>21.905912579999999</v>
      </c>
      <c r="D177" s="79">
        <f t="shared" si="2"/>
        <v>-21.905730289999997</v>
      </c>
    </row>
    <row r="178" spans="1:4" x14ac:dyDescent="0.25">
      <c r="A178" s="19" t="s">
        <v>147</v>
      </c>
      <c r="B178" s="199">
        <v>1.6083002399999999</v>
      </c>
      <c r="C178" s="199">
        <v>23.777141409999999</v>
      </c>
      <c r="D178" s="79">
        <f t="shared" si="2"/>
        <v>-22.16884117</v>
      </c>
    </row>
    <row r="179" spans="1:4" x14ac:dyDescent="0.25">
      <c r="A179" s="19" t="s">
        <v>7</v>
      </c>
      <c r="B179" s="199">
        <v>0.15423534999999999</v>
      </c>
      <c r="C179" s="199">
        <v>22.4910143</v>
      </c>
      <c r="D179" s="79">
        <f t="shared" si="2"/>
        <v>-22.336778949999999</v>
      </c>
    </row>
    <row r="180" spans="1:4" x14ac:dyDescent="0.25">
      <c r="A180" s="19" t="s">
        <v>27</v>
      </c>
      <c r="B180" s="199">
        <v>8.0606800000000006E-3</v>
      </c>
      <c r="C180" s="199">
        <v>22.482645269999999</v>
      </c>
      <c r="D180" s="79">
        <f t="shared" si="2"/>
        <v>-22.474584589999999</v>
      </c>
    </row>
    <row r="181" spans="1:4" x14ac:dyDescent="0.25">
      <c r="A181" s="19" t="s">
        <v>103</v>
      </c>
      <c r="B181" s="199">
        <v>0.88279459999999998</v>
      </c>
      <c r="C181" s="199">
        <v>23.484310069999999</v>
      </c>
      <c r="D181" s="79">
        <f t="shared" si="2"/>
        <v>-22.601515469999999</v>
      </c>
    </row>
    <row r="182" spans="1:4" x14ac:dyDescent="0.25">
      <c r="A182" s="19" t="s">
        <v>222</v>
      </c>
      <c r="B182" s="199">
        <v>2.8332380399999999</v>
      </c>
      <c r="C182" s="199">
        <v>25.604111379999999</v>
      </c>
      <c r="D182" s="79">
        <f t="shared" si="2"/>
        <v>-22.770873339999998</v>
      </c>
    </row>
    <row r="183" spans="1:4" x14ac:dyDescent="0.25">
      <c r="A183" s="19" t="s">
        <v>39</v>
      </c>
      <c r="B183" s="199">
        <v>4.6012188499999995</v>
      </c>
      <c r="C183" s="199">
        <v>28.155763820000001</v>
      </c>
      <c r="D183" s="79">
        <f t="shared" si="2"/>
        <v>-23.554544970000002</v>
      </c>
    </row>
    <row r="184" spans="1:4" x14ac:dyDescent="0.25">
      <c r="A184" s="19" t="s">
        <v>142</v>
      </c>
      <c r="B184" s="199">
        <v>0.8850603199999999</v>
      </c>
      <c r="C184" s="199">
        <v>24.833757780000003</v>
      </c>
      <c r="D184" s="79">
        <f t="shared" si="2"/>
        <v>-23.948697460000002</v>
      </c>
    </row>
    <row r="185" spans="1:4" x14ac:dyDescent="0.25">
      <c r="A185" s="19" t="s">
        <v>219</v>
      </c>
      <c r="B185" s="199">
        <v>0.16941467000000002</v>
      </c>
      <c r="C185" s="199">
        <v>24.571184079999998</v>
      </c>
      <c r="D185" s="79">
        <f t="shared" si="2"/>
        <v>-24.40176941</v>
      </c>
    </row>
    <row r="186" spans="1:4" x14ac:dyDescent="0.25">
      <c r="A186" s="19" t="s">
        <v>231</v>
      </c>
      <c r="B186" s="199">
        <v>0.11213297</v>
      </c>
      <c r="C186" s="199">
        <v>25.65143788</v>
      </c>
      <c r="D186" s="79">
        <f t="shared" si="2"/>
        <v>-25.539304909999998</v>
      </c>
    </row>
    <row r="187" spans="1:4" x14ac:dyDescent="0.25">
      <c r="A187" s="19" t="s">
        <v>2</v>
      </c>
      <c r="B187" s="199">
        <v>18.033980289999999</v>
      </c>
      <c r="C187" s="199">
        <v>43.760956780000001</v>
      </c>
      <c r="D187" s="79">
        <f t="shared" si="2"/>
        <v>-25.726976490000002</v>
      </c>
    </row>
    <row r="188" spans="1:4" x14ac:dyDescent="0.25">
      <c r="A188" s="19" t="s">
        <v>130</v>
      </c>
      <c r="B188" s="199">
        <v>2.4466853099999999</v>
      </c>
      <c r="C188" s="199">
        <v>28.720028039999999</v>
      </c>
      <c r="D188" s="79">
        <f t="shared" si="2"/>
        <v>-26.27334273</v>
      </c>
    </row>
    <row r="189" spans="1:4" x14ac:dyDescent="0.25">
      <c r="A189" s="19" t="s">
        <v>232</v>
      </c>
      <c r="B189" s="199">
        <v>2.370183E-2</v>
      </c>
      <c r="C189" s="199">
        <v>26.373067160000002</v>
      </c>
      <c r="D189" s="79">
        <f t="shared" si="2"/>
        <v>-26.349365330000001</v>
      </c>
    </row>
    <row r="190" spans="1:4" x14ac:dyDescent="0.25">
      <c r="A190" s="19" t="s">
        <v>121</v>
      </c>
      <c r="B190" s="199">
        <v>9.2124919999999999E-2</v>
      </c>
      <c r="C190" s="199">
        <v>26.575507909999999</v>
      </c>
      <c r="D190" s="79">
        <f t="shared" si="2"/>
        <v>-26.483382989999999</v>
      </c>
    </row>
    <row r="191" spans="1:4" x14ac:dyDescent="0.25">
      <c r="A191" s="19" t="s">
        <v>198</v>
      </c>
      <c r="B191" s="199">
        <v>2.86343835</v>
      </c>
      <c r="C191" s="199">
        <v>29.87118019</v>
      </c>
      <c r="D191" s="79">
        <f t="shared" si="2"/>
        <v>-27.007741840000001</v>
      </c>
    </row>
    <row r="192" spans="1:4" x14ac:dyDescent="0.25">
      <c r="A192" s="19" t="s">
        <v>210</v>
      </c>
      <c r="B192" s="199">
        <v>4.9061559199999998</v>
      </c>
      <c r="C192" s="199">
        <v>32.992837940000001</v>
      </c>
      <c r="D192" s="79">
        <f t="shared" si="2"/>
        <v>-28.086682020000001</v>
      </c>
    </row>
    <row r="193" spans="1:4" x14ac:dyDescent="0.25">
      <c r="A193" s="19" t="s">
        <v>201</v>
      </c>
      <c r="B193" s="199">
        <v>3.24896517</v>
      </c>
      <c r="C193" s="199">
        <v>32.171625079999998</v>
      </c>
      <c r="D193" s="79">
        <f t="shared" si="2"/>
        <v>-28.92265991</v>
      </c>
    </row>
    <row r="194" spans="1:4" x14ac:dyDescent="0.25">
      <c r="A194" s="19" t="s">
        <v>238</v>
      </c>
      <c r="B194" s="199">
        <v>0.45885438000000001</v>
      </c>
      <c r="C194" s="199">
        <v>29.939366120000003</v>
      </c>
      <c r="D194" s="79">
        <f t="shared" si="2"/>
        <v>-29.480511740000004</v>
      </c>
    </row>
    <row r="195" spans="1:4" x14ac:dyDescent="0.25">
      <c r="A195" s="19" t="s">
        <v>25</v>
      </c>
      <c r="B195" s="199">
        <v>3.400272E-2</v>
      </c>
      <c r="C195" s="199">
        <v>30.302713899999997</v>
      </c>
      <c r="D195" s="79">
        <f t="shared" ref="D195:D249" si="3">B195-C195</f>
        <v>-30.268711179999997</v>
      </c>
    </row>
    <row r="196" spans="1:4" x14ac:dyDescent="0.25">
      <c r="A196" s="19" t="s">
        <v>229</v>
      </c>
      <c r="B196" s="199">
        <v>1.9048826200000002</v>
      </c>
      <c r="C196" s="199">
        <v>32.510457680000002</v>
      </c>
      <c r="D196" s="79">
        <f t="shared" si="3"/>
        <v>-30.605575060000003</v>
      </c>
    </row>
    <row r="197" spans="1:4" x14ac:dyDescent="0.25">
      <c r="A197" s="19" t="s">
        <v>21</v>
      </c>
      <c r="B197" s="199">
        <v>6.9527520000000003</v>
      </c>
      <c r="C197" s="199">
        <v>37.982749869999999</v>
      </c>
      <c r="D197" s="79">
        <f t="shared" si="3"/>
        <v>-31.029997869999999</v>
      </c>
    </row>
    <row r="198" spans="1:4" x14ac:dyDescent="0.25">
      <c r="A198" s="19" t="s">
        <v>22</v>
      </c>
      <c r="B198" s="199">
        <v>0.58229538000000003</v>
      </c>
      <c r="C198" s="199">
        <v>31.74330316</v>
      </c>
      <c r="D198" s="79">
        <f t="shared" si="3"/>
        <v>-31.161007779999998</v>
      </c>
    </row>
    <row r="199" spans="1:4" x14ac:dyDescent="0.25">
      <c r="A199" s="19" t="s">
        <v>183</v>
      </c>
      <c r="B199" s="199">
        <v>8.2693107699999988</v>
      </c>
      <c r="C199" s="199">
        <v>41.042215810000002</v>
      </c>
      <c r="D199" s="79">
        <f t="shared" si="3"/>
        <v>-32.772905040000005</v>
      </c>
    </row>
    <row r="200" spans="1:4" x14ac:dyDescent="0.25">
      <c r="A200" s="19" t="s">
        <v>99</v>
      </c>
      <c r="B200" s="199">
        <v>2.7961724500000003</v>
      </c>
      <c r="C200" s="199">
        <v>36.219982829999999</v>
      </c>
      <c r="D200" s="79">
        <f t="shared" si="3"/>
        <v>-33.423810379999999</v>
      </c>
    </row>
    <row r="201" spans="1:4" x14ac:dyDescent="0.25">
      <c r="A201" s="19" t="s">
        <v>13</v>
      </c>
      <c r="B201" s="199">
        <v>0</v>
      </c>
      <c r="C201" s="199">
        <v>36.586755070000002</v>
      </c>
      <c r="D201" s="79">
        <f t="shared" si="3"/>
        <v>-36.586755070000002</v>
      </c>
    </row>
    <row r="202" spans="1:4" x14ac:dyDescent="0.25">
      <c r="A202" s="19" t="s">
        <v>110</v>
      </c>
      <c r="B202" s="199">
        <v>3.2203100000000001E-3</v>
      </c>
      <c r="C202" s="199">
        <v>36.977534200000001</v>
      </c>
      <c r="D202" s="79">
        <f t="shared" si="3"/>
        <v>-36.974313889999998</v>
      </c>
    </row>
    <row r="203" spans="1:4" x14ac:dyDescent="0.25">
      <c r="A203" s="19" t="s">
        <v>256</v>
      </c>
      <c r="B203" s="199">
        <v>0.53727082999999998</v>
      </c>
      <c r="C203" s="199">
        <v>38.527376329999996</v>
      </c>
      <c r="D203" s="79">
        <f t="shared" si="3"/>
        <v>-37.990105499999999</v>
      </c>
    </row>
    <row r="204" spans="1:4" x14ac:dyDescent="0.25">
      <c r="A204" s="19" t="s">
        <v>172</v>
      </c>
      <c r="B204" s="199">
        <v>5.2278477300000006</v>
      </c>
      <c r="C204" s="199">
        <v>44.6109753</v>
      </c>
      <c r="D204" s="79">
        <f t="shared" si="3"/>
        <v>-39.383127569999999</v>
      </c>
    </row>
    <row r="205" spans="1:4" x14ac:dyDescent="0.25">
      <c r="A205" s="19" t="s">
        <v>104</v>
      </c>
      <c r="B205" s="199">
        <v>5.3946593200000006</v>
      </c>
      <c r="C205" s="199">
        <v>45.128343200000003</v>
      </c>
      <c r="D205" s="79">
        <f t="shared" si="3"/>
        <v>-39.733683880000001</v>
      </c>
    </row>
    <row r="206" spans="1:4" x14ac:dyDescent="0.25">
      <c r="A206" s="19" t="s">
        <v>203</v>
      </c>
      <c r="B206" s="199">
        <v>0.14620279</v>
      </c>
      <c r="C206" s="199">
        <v>41.254968959999999</v>
      </c>
      <c r="D206" s="79">
        <f t="shared" si="3"/>
        <v>-41.108766170000003</v>
      </c>
    </row>
    <row r="207" spans="1:4" x14ac:dyDescent="0.25">
      <c r="A207" s="19" t="s">
        <v>194</v>
      </c>
      <c r="B207" s="199">
        <v>0.77760348000000001</v>
      </c>
      <c r="C207" s="199">
        <v>46.707043970000001</v>
      </c>
      <c r="D207" s="79">
        <f t="shared" si="3"/>
        <v>-45.929440489999998</v>
      </c>
    </row>
    <row r="208" spans="1:4" x14ac:dyDescent="0.25">
      <c r="A208" s="19" t="s">
        <v>168</v>
      </c>
      <c r="B208" s="199">
        <v>5.3001989699999994</v>
      </c>
      <c r="C208" s="199">
        <v>51.939432889999999</v>
      </c>
      <c r="D208" s="79">
        <f t="shared" si="3"/>
        <v>-46.639233920000002</v>
      </c>
    </row>
    <row r="209" spans="1:4" x14ac:dyDescent="0.25">
      <c r="A209" s="19" t="s">
        <v>212</v>
      </c>
      <c r="B209" s="199">
        <v>1.5727962900000001</v>
      </c>
      <c r="C209" s="199">
        <v>49.091996530000003</v>
      </c>
      <c r="D209" s="79">
        <f t="shared" si="3"/>
        <v>-47.519200240000004</v>
      </c>
    </row>
    <row r="210" spans="1:4" x14ac:dyDescent="0.25">
      <c r="A210" s="19" t="s">
        <v>149</v>
      </c>
      <c r="B210" s="199">
        <v>2.3436938399999998</v>
      </c>
      <c r="C210" s="199">
        <v>51.45106955</v>
      </c>
      <c r="D210" s="79">
        <f t="shared" si="3"/>
        <v>-49.107375709999999</v>
      </c>
    </row>
    <row r="211" spans="1:4" x14ac:dyDescent="0.25">
      <c r="A211" s="19" t="s">
        <v>88</v>
      </c>
      <c r="B211" s="199">
        <v>6.8415009999999998E-2</v>
      </c>
      <c r="C211" s="199">
        <v>50.12811353</v>
      </c>
      <c r="D211" s="79">
        <f t="shared" si="3"/>
        <v>-50.059698519999998</v>
      </c>
    </row>
    <row r="212" spans="1:4" x14ac:dyDescent="0.25">
      <c r="A212" s="19" t="s">
        <v>214</v>
      </c>
      <c r="B212" s="199">
        <v>0.60443504000000003</v>
      </c>
      <c r="C212" s="199">
        <v>50.966166189999996</v>
      </c>
      <c r="D212" s="79">
        <f t="shared" si="3"/>
        <v>-50.361731149999997</v>
      </c>
    </row>
    <row r="213" spans="1:4" x14ac:dyDescent="0.25">
      <c r="A213" s="19" t="s">
        <v>5</v>
      </c>
      <c r="B213" s="199">
        <v>0.43603717999999997</v>
      </c>
      <c r="C213" s="199">
        <v>51.167830240000001</v>
      </c>
      <c r="D213" s="79">
        <f t="shared" si="3"/>
        <v>-50.731793060000001</v>
      </c>
    </row>
    <row r="214" spans="1:4" x14ac:dyDescent="0.25">
      <c r="A214" s="19" t="s">
        <v>200</v>
      </c>
      <c r="B214" s="199">
        <v>10.58712631</v>
      </c>
      <c r="C214" s="199">
        <v>61.422881189999998</v>
      </c>
      <c r="D214" s="79">
        <f t="shared" si="3"/>
        <v>-50.835754879999996</v>
      </c>
    </row>
    <row r="215" spans="1:4" x14ac:dyDescent="0.25">
      <c r="A215" s="19" t="s">
        <v>235</v>
      </c>
      <c r="B215" s="199">
        <v>0.10743013</v>
      </c>
      <c r="C215" s="199">
        <v>53.819270039999999</v>
      </c>
      <c r="D215" s="79">
        <f t="shared" si="3"/>
        <v>-53.711839910000002</v>
      </c>
    </row>
    <row r="216" spans="1:4" x14ac:dyDescent="0.25">
      <c r="A216" s="19" t="s">
        <v>35</v>
      </c>
      <c r="B216" s="199">
        <v>34.245833009999998</v>
      </c>
      <c r="C216" s="199">
        <v>88.044269569999997</v>
      </c>
      <c r="D216" s="79">
        <f t="shared" si="3"/>
        <v>-53.798436559999999</v>
      </c>
    </row>
    <row r="217" spans="1:4" x14ac:dyDescent="0.25">
      <c r="A217" s="19" t="s">
        <v>240</v>
      </c>
      <c r="B217" s="199">
        <v>1.70834485</v>
      </c>
      <c r="C217" s="199">
        <v>56.496476020000003</v>
      </c>
      <c r="D217" s="79">
        <f t="shared" si="3"/>
        <v>-54.78813117</v>
      </c>
    </row>
    <row r="218" spans="1:4" x14ac:dyDescent="0.25">
      <c r="A218" s="19" t="s">
        <v>195</v>
      </c>
      <c r="B218" s="199">
        <v>4.4516007200000001</v>
      </c>
      <c r="C218" s="199">
        <v>60.106531029999999</v>
      </c>
      <c r="D218" s="79">
        <f t="shared" si="3"/>
        <v>-55.654930309999997</v>
      </c>
    </row>
    <row r="219" spans="1:4" x14ac:dyDescent="0.25">
      <c r="A219" s="19" t="s">
        <v>108</v>
      </c>
      <c r="B219" s="199">
        <v>36.414373929999996</v>
      </c>
      <c r="C219" s="199">
        <v>93.057225340000002</v>
      </c>
      <c r="D219" s="79">
        <f t="shared" si="3"/>
        <v>-56.642851410000006</v>
      </c>
    </row>
    <row r="220" spans="1:4" x14ac:dyDescent="0.25">
      <c r="A220" s="19" t="s">
        <v>98</v>
      </c>
      <c r="B220" s="199">
        <v>2.3913E-2</v>
      </c>
      <c r="C220" s="199">
        <v>56.742038469999997</v>
      </c>
      <c r="D220" s="79">
        <f t="shared" si="3"/>
        <v>-56.718125469999997</v>
      </c>
    </row>
    <row r="221" spans="1:4" x14ac:dyDescent="0.25">
      <c r="A221" s="19" t="s">
        <v>170</v>
      </c>
      <c r="B221" s="199">
        <v>1.6391225</v>
      </c>
      <c r="C221" s="199">
        <v>58.975223139999997</v>
      </c>
      <c r="D221" s="79">
        <f t="shared" si="3"/>
        <v>-57.336100639999998</v>
      </c>
    </row>
    <row r="222" spans="1:4" x14ac:dyDescent="0.25">
      <c r="A222" s="19" t="s">
        <v>68</v>
      </c>
      <c r="B222" s="199">
        <v>172.18868147999999</v>
      </c>
      <c r="C222" s="199">
        <v>231.76520833000001</v>
      </c>
      <c r="D222" s="79">
        <f t="shared" si="3"/>
        <v>-59.576526850000022</v>
      </c>
    </row>
    <row r="223" spans="1:4" x14ac:dyDescent="0.25">
      <c r="A223" s="19" t="s">
        <v>36</v>
      </c>
      <c r="B223" s="199">
        <v>0.14920673000000001</v>
      </c>
      <c r="C223" s="199">
        <v>61.924455700000003</v>
      </c>
      <c r="D223" s="79">
        <f t="shared" si="3"/>
        <v>-61.77524897</v>
      </c>
    </row>
    <row r="224" spans="1:4" x14ac:dyDescent="0.25">
      <c r="A224" s="19" t="s">
        <v>211</v>
      </c>
      <c r="B224" s="199">
        <v>45.845184340000003</v>
      </c>
      <c r="C224" s="199">
        <v>108.72896851</v>
      </c>
      <c r="D224" s="79">
        <f t="shared" si="3"/>
        <v>-62.883784169999998</v>
      </c>
    </row>
    <row r="225" spans="1:4" x14ac:dyDescent="0.25">
      <c r="A225" s="19" t="s">
        <v>204</v>
      </c>
      <c r="B225" s="199">
        <v>3.0161850499999998</v>
      </c>
      <c r="C225" s="199">
        <v>67.269276219999995</v>
      </c>
      <c r="D225" s="79">
        <f t="shared" si="3"/>
        <v>-64.25309116999999</v>
      </c>
    </row>
    <row r="226" spans="1:4" x14ac:dyDescent="0.25">
      <c r="A226" s="19" t="s">
        <v>160</v>
      </c>
      <c r="B226" s="199">
        <v>2.6023039900000002</v>
      </c>
      <c r="C226" s="199">
        <v>70.479152280000008</v>
      </c>
      <c r="D226" s="79">
        <f t="shared" si="3"/>
        <v>-67.876848290000012</v>
      </c>
    </row>
    <row r="227" spans="1:4" x14ac:dyDescent="0.25">
      <c r="A227" s="19" t="s">
        <v>196</v>
      </c>
      <c r="B227" s="199">
        <v>5.4843788</v>
      </c>
      <c r="C227" s="199">
        <v>79.678438599999993</v>
      </c>
      <c r="D227" s="79">
        <f t="shared" si="3"/>
        <v>-74.194059799999991</v>
      </c>
    </row>
    <row r="228" spans="1:4" x14ac:dyDescent="0.25">
      <c r="A228" s="19" t="s">
        <v>123</v>
      </c>
      <c r="B228" s="199">
        <v>29.786369699999998</v>
      </c>
      <c r="C228" s="199">
        <v>105.25571868999999</v>
      </c>
      <c r="D228" s="79">
        <f t="shared" si="3"/>
        <v>-75.46934899</v>
      </c>
    </row>
    <row r="229" spans="1:4" x14ac:dyDescent="0.25">
      <c r="A229" s="19" t="s">
        <v>197</v>
      </c>
      <c r="B229" s="199">
        <v>9.0111452300000003</v>
      </c>
      <c r="C229" s="199">
        <v>87.433655900000005</v>
      </c>
      <c r="D229" s="79">
        <f t="shared" si="3"/>
        <v>-78.422510670000008</v>
      </c>
    </row>
    <row r="230" spans="1:4" x14ac:dyDescent="0.25">
      <c r="A230" s="19" t="s">
        <v>135</v>
      </c>
      <c r="B230" s="199">
        <v>1.0123337800000001</v>
      </c>
      <c r="C230" s="199">
        <v>79.895667549999999</v>
      </c>
      <c r="D230" s="79">
        <f t="shared" si="3"/>
        <v>-78.883333769999993</v>
      </c>
    </row>
    <row r="231" spans="1:4" x14ac:dyDescent="0.25">
      <c r="A231" s="19" t="s">
        <v>33</v>
      </c>
      <c r="B231" s="199">
        <v>16.294098949999999</v>
      </c>
      <c r="C231" s="199">
        <v>101.29159623999999</v>
      </c>
      <c r="D231" s="79">
        <f t="shared" si="3"/>
        <v>-84.997497289999984</v>
      </c>
    </row>
    <row r="232" spans="1:4" x14ac:dyDescent="0.25">
      <c r="A232" s="19" t="s">
        <v>189</v>
      </c>
      <c r="B232" s="199">
        <v>11.501545050000001</v>
      </c>
      <c r="C232" s="199">
        <v>97.437906580000003</v>
      </c>
      <c r="D232" s="79">
        <f t="shared" si="3"/>
        <v>-85.936361529999999</v>
      </c>
    </row>
    <row r="233" spans="1:4" x14ac:dyDescent="0.25">
      <c r="A233" s="19" t="s">
        <v>134</v>
      </c>
      <c r="B233" s="199">
        <v>1.1373596699999999</v>
      </c>
      <c r="C233" s="199">
        <v>87.475038699999999</v>
      </c>
      <c r="D233" s="79">
        <f t="shared" si="3"/>
        <v>-86.337679030000004</v>
      </c>
    </row>
    <row r="234" spans="1:4" x14ac:dyDescent="0.25">
      <c r="A234" s="19" t="s">
        <v>107</v>
      </c>
      <c r="B234" s="199">
        <v>0.15054536999999998</v>
      </c>
      <c r="C234" s="199">
        <v>87.79790217</v>
      </c>
      <c r="D234" s="79">
        <f t="shared" si="3"/>
        <v>-87.647356799999997</v>
      </c>
    </row>
    <row r="235" spans="1:4" x14ac:dyDescent="0.25">
      <c r="A235" s="19" t="s">
        <v>216</v>
      </c>
      <c r="B235" s="199">
        <v>5.1242599599999998</v>
      </c>
      <c r="C235" s="199">
        <v>97.873242829999995</v>
      </c>
      <c r="D235" s="79">
        <f t="shared" si="3"/>
        <v>-92.748982869999992</v>
      </c>
    </row>
    <row r="236" spans="1:4" x14ac:dyDescent="0.25">
      <c r="A236" s="19" t="s">
        <v>250</v>
      </c>
      <c r="B236" s="199">
        <v>13.68069822</v>
      </c>
      <c r="C236" s="199">
        <v>108.98478369</v>
      </c>
      <c r="D236" s="79">
        <f t="shared" si="3"/>
        <v>-95.304085470000004</v>
      </c>
    </row>
    <row r="237" spans="1:4" x14ac:dyDescent="0.25">
      <c r="A237" s="19" t="s">
        <v>175</v>
      </c>
      <c r="B237" s="199">
        <v>23.007723350000003</v>
      </c>
      <c r="C237" s="199">
        <v>118.60841861</v>
      </c>
      <c r="D237" s="79">
        <f t="shared" si="3"/>
        <v>-95.600695259999995</v>
      </c>
    </row>
    <row r="238" spans="1:4" x14ac:dyDescent="0.25">
      <c r="A238" s="19" t="s">
        <v>209</v>
      </c>
      <c r="B238" s="199">
        <v>3.1229373700000003</v>
      </c>
      <c r="C238" s="199">
        <v>105.87732309</v>
      </c>
      <c r="D238" s="79">
        <f t="shared" si="3"/>
        <v>-102.75438572</v>
      </c>
    </row>
    <row r="239" spans="1:4" x14ac:dyDescent="0.25">
      <c r="A239" s="19" t="s">
        <v>220</v>
      </c>
      <c r="B239" s="199">
        <v>7.8690846199999998</v>
      </c>
      <c r="C239" s="199">
        <v>113.89563518000001</v>
      </c>
      <c r="D239" s="79">
        <f t="shared" si="3"/>
        <v>-106.02655056000002</v>
      </c>
    </row>
    <row r="240" spans="1:4" x14ac:dyDescent="0.25">
      <c r="A240" s="19" t="s">
        <v>20</v>
      </c>
      <c r="B240" s="199">
        <v>23.026428320000001</v>
      </c>
      <c r="C240" s="199">
        <v>132.86774272</v>
      </c>
      <c r="D240" s="79">
        <f t="shared" si="3"/>
        <v>-109.84131439999999</v>
      </c>
    </row>
    <row r="241" spans="1:4" x14ac:dyDescent="0.25">
      <c r="A241" s="19" t="s">
        <v>16</v>
      </c>
      <c r="B241" s="199">
        <v>1.84432E-2</v>
      </c>
      <c r="C241" s="199">
        <v>126.31142127</v>
      </c>
      <c r="D241" s="79">
        <f t="shared" si="3"/>
        <v>-126.29297807</v>
      </c>
    </row>
    <row r="242" spans="1:4" x14ac:dyDescent="0.25">
      <c r="A242" s="19" t="s">
        <v>37</v>
      </c>
      <c r="B242" s="199">
        <v>64.981869560000007</v>
      </c>
      <c r="C242" s="199">
        <v>209.44128723</v>
      </c>
      <c r="D242" s="79">
        <f t="shared" si="3"/>
        <v>-144.45941766999999</v>
      </c>
    </row>
    <row r="243" spans="1:4" x14ac:dyDescent="0.25">
      <c r="A243" s="19" t="s">
        <v>105</v>
      </c>
      <c r="B243" s="199">
        <v>0.94773533999999993</v>
      </c>
      <c r="C243" s="199">
        <v>151.79467496999999</v>
      </c>
      <c r="D243" s="79">
        <f t="shared" si="3"/>
        <v>-150.84693962999998</v>
      </c>
    </row>
    <row r="244" spans="1:4" x14ac:dyDescent="0.25">
      <c r="A244" s="19" t="s">
        <v>129</v>
      </c>
      <c r="B244" s="199">
        <v>28.719606010000003</v>
      </c>
      <c r="C244" s="199">
        <v>182.84794771</v>
      </c>
      <c r="D244" s="79">
        <f t="shared" si="3"/>
        <v>-154.12834169999999</v>
      </c>
    </row>
    <row r="245" spans="1:4" x14ac:dyDescent="0.25">
      <c r="A245" s="19" t="s">
        <v>26</v>
      </c>
      <c r="B245" s="199">
        <v>7.8126102900000003</v>
      </c>
      <c r="C245" s="199">
        <v>174.78802288</v>
      </c>
      <c r="D245" s="79">
        <f t="shared" si="3"/>
        <v>-166.97541258999999</v>
      </c>
    </row>
    <row r="246" spans="1:4" x14ac:dyDescent="0.25">
      <c r="A246" s="19" t="s">
        <v>184</v>
      </c>
      <c r="B246" s="199">
        <v>247.76259699000002</v>
      </c>
      <c r="C246" s="199">
        <v>431.54116513999998</v>
      </c>
      <c r="D246" s="79">
        <f t="shared" si="3"/>
        <v>-183.77856814999996</v>
      </c>
    </row>
    <row r="247" spans="1:4" x14ac:dyDescent="0.25">
      <c r="A247" s="19" t="s">
        <v>217</v>
      </c>
      <c r="B247" s="199">
        <v>92.847406980000002</v>
      </c>
      <c r="C247" s="199">
        <v>347.17951201</v>
      </c>
      <c r="D247" s="79">
        <f t="shared" si="3"/>
        <v>-254.33210502999998</v>
      </c>
    </row>
    <row r="248" spans="1:4" x14ac:dyDescent="0.25">
      <c r="A248" s="19" t="s">
        <v>218</v>
      </c>
      <c r="B248" s="199">
        <v>62.243493729999997</v>
      </c>
      <c r="C248" s="199">
        <v>375.56709538000001</v>
      </c>
      <c r="D248" s="79">
        <f t="shared" si="3"/>
        <v>-313.32360165</v>
      </c>
    </row>
    <row r="249" spans="1:4" x14ac:dyDescent="0.25">
      <c r="A249" s="19" t="s">
        <v>97</v>
      </c>
      <c r="B249" s="199">
        <v>143.95461094000001</v>
      </c>
      <c r="C249" s="199">
        <v>516.75411725000004</v>
      </c>
      <c r="D249" s="79">
        <f t="shared" si="3"/>
        <v>-372.79950631000003</v>
      </c>
    </row>
    <row r="250" spans="1:4" x14ac:dyDescent="0.25">
      <c r="A250" s="19" t="s">
        <v>80</v>
      </c>
      <c r="B250" s="199">
        <v>597.07860146000007</v>
      </c>
      <c r="C250" s="199">
        <v>2823.2911023899997</v>
      </c>
      <c r="D250" s="79">
        <f>B250-C250</f>
        <v>-2226.2125009299998</v>
      </c>
    </row>
    <row r="251" spans="1:4" x14ac:dyDescent="0.25">
      <c r="A251" s="19" t="s">
        <v>67</v>
      </c>
      <c r="B251" s="199">
        <v>1.87382765</v>
      </c>
      <c r="C251" s="199">
        <v>2934.4803438899999</v>
      </c>
      <c r="D251" s="79">
        <f>B251-C251</f>
        <v>-2932.60651624</v>
      </c>
    </row>
    <row r="252" spans="1:4" ht="13" x14ac:dyDescent="0.3">
      <c r="A252" s="32" t="s">
        <v>262</v>
      </c>
      <c r="B252" s="84">
        <f>SUBTOTAL(109,B3:B251)</f>
        <v>11963.978637579999</v>
      </c>
      <c r="C252" s="84">
        <f>SUBTOTAL(109,C3:C251)</f>
        <v>13749.592312000001</v>
      </c>
      <c r="D252" s="84">
        <f>SUBTOTAL(109,D3:D251)</f>
        <v>-1785.6136744200003</v>
      </c>
    </row>
  </sheetData>
  <sortState xmlns:xlrd2="http://schemas.microsoft.com/office/spreadsheetml/2017/richdata2" ref="A3:D251">
    <sortCondition descending="1" ref="C3:C251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32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25.36328125" style="1" customWidth="1"/>
    <col min="2" max="2" width="14.6328125" style="1" customWidth="1"/>
    <col min="3" max="3" width="12.08984375" style="1" bestFit="1" customWidth="1"/>
    <col min="4" max="4" width="16.81640625" style="1" bestFit="1" customWidth="1"/>
    <col min="5" max="5" width="9" style="1" bestFit="1" customWidth="1"/>
    <col min="6" max="6" width="16.6328125" style="1" customWidth="1"/>
    <col min="7" max="7" width="9" style="1" bestFit="1" customWidth="1"/>
    <col min="8" max="8" width="12.08984375" style="1" bestFit="1" customWidth="1"/>
    <col min="9" max="9" width="12.1796875" style="1" bestFit="1" customWidth="1"/>
    <col min="10" max="16384" width="9.1796875" style="1"/>
  </cols>
  <sheetData>
    <row r="1" spans="1:16" ht="13" x14ac:dyDescent="0.3">
      <c r="A1" s="252" t="s">
        <v>516</v>
      </c>
      <c r="B1" s="252"/>
      <c r="D1" s="93"/>
      <c r="E1" s="93"/>
      <c r="F1" s="253"/>
      <c r="K1" s="254" t="s">
        <v>313</v>
      </c>
      <c r="L1" s="9"/>
      <c r="M1" s="9"/>
      <c r="N1" s="9"/>
      <c r="O1" s="9"/>
      <c r="P1" s="9"/>
    </row>
    <row r="2" spans="1:16" ht="13" x14ac:dyDescent="0.3">
      <c r="A2" s="349" t="s">
        <v>292</v>
      </c>
      <c r="B2" s="351">
        <v>44927</v>
      </c>
      <c r="C2" s="351"/>
      <c r="D2" s="351">
        <v>45261</v>
      </c>
      <c r="E2" s="351"/>
      <c r="F2" s="351">
        <v>45292</v>
      </c>
      <c r="G2" s="351"/>
      <c r="H2" s="352" t="s">
        <v>293</v>
      </c>
      <c r="I2" s="346" t="s">
        <v>580</v>
      </c>
    </row>
    <row r="3" spans="1:16" ht="13" x14ac:dyDescent="0.3">
      <c r="A3" s="350"/>
      <c r="B3" s="90" t="s">
        <v>294</v>
      </c>
      <c r="C3" s="91" t="s">
        <v>295</v>
      </c>
      <c r="D3" s="90" t="s">
        <v>294</v>
      </c>
      <c r="E3" s="26" t="s">
        <v>295</v>
      </c>
      <c r="F3" s="90" t="s">
        <v>294</v>
      </c>
      <c r="G3" s="26" t="s">
        <v>295</v>
      </c>
      <c r="H3" s="353"/>
      <c r="I3" s="340"/>
    </row>
    <row r="4" spans="1:16" x14ac:dyDescent="0.25">
      <c r="A4" s="255" t="s">
        <v>345</v>
      </c>
      <c r="B4" s="17">
        <v>517.61588165000001</v>
      </c>
      <c r="C4" s="63">
        <f t="shared" ref="C4:C35" si="0">(B4/$B$132)*100</f>
        <v>6.6373722720465818</v>
      </c>
      <c r="D4" s="256">
        <v>713.27462165999998</v>
      </c>
      <c r="E4" s="63">
        <f t="shared" ref="E4:E35" si="1">(D4/$D$132)*100</f>
        <v>6.5224009044038471</v>
      </c>
      <c r="F4" s="256">
        <v>3469.5940716199998</v>
      </c>
      <c r="G4" s="63">
        <f t="shared" ref="G4:G35" si="2">(F4/$F$132)*100</f>
        <v>29.000336566313106</v>
      </c>
      <c r="H4" s="63">
        <f>((F4/D4)-1)*100</f>
        <v>386.43172857394433</v>
      </c>
      <c r="I4" s="64">
        <f>((F4/B4)-1)*100</f>
        <v>570.30286253196141</v>
      </c>
    </row>
    <row r="5" spans="1:16" x14ac:dyDescent="0.25">
      <c r="A5" s="255" t="s">
        <v>296</v>
      </c>
      <c r="B5" s="17">
        <v>2012.0863119800001</v>
      </c>
      <c r="C5" s="63">
        <f t="shared" si="0"/>
        <v>25.800919889724021</v>
      </c>
      <c r="D5" s="256">
        <v>2003.4457859900001</v>
      </c>
      <c r="E5" s="63">
        <f t="shared" si="1"/>
        <v>18.320119922469484</v>
      </c>
      <c r="F5" s="256">
        <v>1966.96408357</v>
      </c>
      <c r="G5" s="63">
        <f t="shared" si="2"/>
        <v>16.440718787240048</v>
      </c>
      <c r="H5" s="63">
        <f t="shared" ref="H5:H67" si="3">((F5/D5)-1)*100</f>
        <v>-1.8209478227519282</v>
      </c>
      <c r="I5" s="64">
        <f t="shared" ref="I5:I68" si="4">((F5/B5)-1)*100</f>
        <v>-2.2425592849243836</v>
      </c>
      <c r="K5" s="92"/>
    </row>
    <row r="6" spans="1:16" x14ac:dyDescent="0.25">
      <c r="A6" s="255" t="s">
        <v>344</v>
      </c>
      <c r="B6" s="17">
        <v>395.35152854</v>
      </c>
      <c r="C6" s="63">
        <f t="shared" si="0"/>
        <v>5.0695802935524723</v>
      </c>
      <c r="D6" s="256">
        <v>3446.51834444</v>
      </c>
      <c r="E6" s="63">
        <f t="shared" si="1"/>
        <v>31.516015969421868</v>
      </c>
      <c r="F6" s="256">
        <v>1778.8666614400001</v>
      </c>
      <c r="G6" s="63">
        <f t="shared" si="2"/>
        <v>14.868520876929777</v>
      </c>
      <c r="H6" s="63">
        <f t="shared" si="3"/>
        <v>-48.38656047458133</v>
      </c>
      <c r="I6" s="64">
        <f t="shared" si="4"/>
        <v>349.94556313193107</v>
      </c>
    </row>
    <row r="7" spans="1:16" x14ac:dyDescent="0.25">
      <c r="A7" s="255" t="s">
        <v>346</v>
      </c>
      <c r="B7" s="17">
        <v>806.15954584999997</v>
      </c>
      <c r="C7" s="63">
        <f t="shared" si="0"/>
        <v>10.337358659502126</v>
      </c>
      <c r="D7" s="256">
        <v>1018.91069974</v>
      </c>
      <c r="E7" s="63">
        <f t="shared" si="1"/>
        <v>9.3172305135774067</v>
      </c>
      <c r="F7" s="256">
        <v>916.39622434</v>
      </c>
      <c r="G7" s="63">
        <f t="shared" si="2"/>
        <v>7.6596277216804145</v>
      </c>
      <c r="H7" s="63">
        <f t="shared" si="3"/>
        <v>-10.061183519434936</v>
      </c>
      <c r="I7" s="64">
        <f t="shared" si="4"/>
        <v>13.674300460434097</v>
      </c>
    </row>
    <row r="8" spans="1:16" x14ac:dyDescent="0.25">
      <c r="A8" s="255" t="s">
        <v>375</v>
      </c>
      <c r="B8" s="17">
        <v>364.14488898000002</v>
      </c>
      <c r="C8" s="63">
        <f t="shared" si="0"/>
        <v>4.6694185298542088</v>
      </c>
      <c r="D8" s="256">
        <v>138.68453717</v>
      </c>
      <c r="E8" s="63">
        <f t="shared" si="1"/>
        <v>1.2681737485055453</v>
      </c>
      <c r="F8" s="256">
        <v>824.43278459999999</v>
      </c>
      <c r="G8" s="63">
        <f t="shared" si="2"/>
        <v>6.8909583473375502</v>
      </c>
      <c r="H8" s="63">
        <f t="shared" si="3"/>
        <v>494.46626237026504</v>
      </c>
      <c r="I8" s="64">
        <f t="shared" si="4"/>
        <v>126.4024045234589</v>
      </c>
    </row>
    <row r="9" spans="1:16" x14ac:dyDescent="0.25">
      <c r="A9" s="255" t="s">
        <v>350</v>
      </c>
      <c r="B9" s="17">
        <v>395.71100045999998</v>
      </c>
      <c r="C9" s="63">
        <f t="shared" si="0"/>
        <v>5.0741897907471518</v>
      </c>
      <c r="D9" s="256">
        <v>324.09259971</v>
      </c>
      <c r="E9" s="63">
        <f t="shared" si="1"/>
        <v>2.9636016777654572</v>
      </c>
      <c r="F9" s="256">
        <v>426.10009013999996</v>
      </c>
      <c r="G9" s="63">
        <f t="shared" si="2"/>
        <v>3.5615249997319376</v>
      </c>
      <c r="H9" s="63">
        <f t="shared" si="3"/>
        <v>31.47479779583886</v>
      </c>
      <c r="I9" s="64">
        <f t="shared" si="4"/>
        <v>7.6796171055830476</v>
      </c>
    </row>
    <row r="10" spans="1:16" x14ac:dyDescent="0.25">
      <c r="A10" s="255" t="s">
        <v>347</v>
      </c>
      <c r="B10" s="17">
        <v>355.80896167999998</v>
      </c>
      <c r="C10" s="63">
        <f t="shared" si="0"/>
        <v>4.5625271946300154</v>
      </c>
      <c r="D10" s="256">
        <v>692.69827427999996</v>
      </c>
      <c r="E10" s="63">
        <f t="shared" si="1"/>
        <v>6.3342445019675733</v>
      </c>
      <c r="F10" s="256">
        <v>350.10394830000001</v>
      </c>
      <c r="G10" s="63">
        <f t="shared" si="2"/>
        <v>2.9263170631238862</v>
      </c>
      <c r="H10" s="63">
        <f t="shared" si="3"/>
        <v>-49.457944201766225</v>
      </c>
      <c r="I10" s="64">
        <f t="shared" si="4"/>
        <v>-1.6033922678796442</v>
      </c>
    </row>
    <row r="11" spans="1:16" x14ac:dyDescent="0.25">
      <c r="A11" s="255" t="s">
        <v>353</v>
      </c>
      <c r="B11" s="17">
        <v>401.12070913999997</v>
      </c>
      <c r="C11" s="63">
        <f t="shared" si="0"/>
        <v>5.1435583160675566</v>
      </c>
      <c r="D11" s="256">
        <v>397.31552442999998</v>
      </c>
      <c r="E11" s="63">
        <f t="shared" si="1"/>
        <v>3.6331744564875321</v>
      </c>
      <c r="F11" s="256">
        <v>316.85246905000002</v>
      </c>
      <c r="G11" s="63">
        <f t="shared" si="2"/>
        <v>2.648387118100799</v>
      </c>
      <c r="H11" s="63">
        <f t="shared" si="3"/>
        <v>-20.251676673201867</v>
      </c>
      <c r="I11" s="64">
        <f t="shared" si="4"/>
        <v>-21.008199818620799</v>
      </c>
    </row>
    <row r="12" spans="1:16" x14ac:dyDescent="0.25">
      <c r="A12" s="255" t="s">
        <v>348</v>
      </c>
      <c r="B12" s="17">
        <v>634.63799959000005</v>
      </c>
      <c r="C12" s="63">
        <f t="shared" si="0"/>
        <v>8.1379432328045471</v>
      </c>
      <c r="D12" s="256">
        <v>177.51561365999999</v>
      </c>
      <c r="E12" s="63">
        <f t="shared" si="1"/>
        <v>1.6232569671232395</v>
      </c>
      <c r="F12" s="256">
        <v>254.94461756999999</v>
      </c>
      <c r="G12" s="63">
        <f t="shared" si="2"/>
        <v>2.1309350784796179</v>
      </c>
      <c r="H12" s="63">
        <f t="shared" si="3"/>
        <v>43.618137195695738</v>
      </c>
      <c r="I12" s="64">
        <f t="shared" si="4"/>
        <v>-59.828340292465356</v>
      </c>
      <c r="J12" s="6"/>
    </row>
    <row r="13" spans="1:16" x14ac:dyDescent="0.25">
      <c r="A13" s="255" t="s">
        <v>406</v>
      </c>
      <c r="B13" s="17">
        <v>21.66899128</v>
      </c>
      <c r="C13" s="63">
        <f t="shared" si="0"/>
        <v>0.2778607979079406</v>
      </c>
      <c r="D13" s="256">
        <v>72.102630739999995</v>
      </c>
      <c r="E13" s="63">
        <f t="shared" si="1"/>
        <v>0.65932846854131344</v>
      </c>
      <c r="F13" s="256">
        <v>205.11378702000002</v>
      </c>
      <c r="G13" s="63">
        <f t="shared" si="2"/>
        <v>1.7144278942100257</v>
      </c>
      <c r="H13" s="63">
        <f t="shared" si="3"/>
        <v>184.47476175957354</v>
      </c>
      <c r="I13" s="64">
        <f t="shared" si="4"/>
        <v>846.57745886545024</v>
      </c>
    </row>
    <row r="14" spans="1:16" x14ac:dyDescent="0.25">
      <c r="A14" s="255" t="s">
        <v>358</v>
      </c>
      <c r="B14" s="17">
        <v>65.869570049999993</v>
      </c>
      <c r="C14" s="63">
        <f t="shared" si="0"/>
        <v>0.8446434379637624</v>
      </c>
      <c r="D14" s="256">
        <v>259.71338334000001</v>
      </c>
      <c r="E14" s="63">
        <f t="shared" si="1"/>
        <v>2.3748984681948548</v>
      </c>
      <c r="F14" s="256">
        <v>194.63375188000001</v>
      </c>
      <c r="G14" s="63">
        <f t="shared" si="2"/>
        <v>1.6268313223883308</v>
      </c>
      <c r="H14" s="63">
        <f t="shared" si="3"/>
        <v>-25.058250993096475</v>
      </c>
      <c r="I14" s="64">
        <f t="shared" si="4"/>
        <v>195.48356203366478</v>
      </c>
    </row>
    <row r="15" spans="1:16" x14ac:dyDescent="0.25">
      <c r="A15" s="255" t="s">
        <v>349</v>
      </c>
      <c r="B15" s="17">
        <v>6.5806000000000007E-3</v>
      </c>
      <c r="C15" s="63">
        <f t="shared" si="0"/>
        <v>8.4382828119952731E-5</v>
      </c>
      <c r="D15" s="256">
        <v>0</v>
      </c>
      <c r="E15" s="63">
        <f t="shared" si="1"/>
        <v>0</v>
      </c>
      <c r="F15" s="256">
        <v>174.19725348</v>
      </c>
      <c r="G15" s="63">
        <f t="shared" si="2"/>
        <v>1.4560144142420137</v>
      </c>
      <c r="H15" s="63" t="s">
        <v>314</v>
      </c>
      <c r="I15" s="64">
        <f t="shared" si="4"/>
        <v>2647033.293012795</v>
      </c>
    </row>
    <row r="16" spans="1:16" x14ac:dyDescent="0.25">
      <c r="A16" s="255" t="s">
        <v>352</v>
      </c>
      <c r="B16" s="17">
        <v>292.29762208</v>
      </c>
      <c r="C16" s="63">
        <f t="shared" si="0"/>
        <v>3.7481232720188942</v>
      </c>
      <c r="D16" s="256">
        <v>290.50482880999999</v>
      </c>
      <c r="E16" s="63">
        <f t="shared" si="1"/>
        <v>2.6564648462527614</v>
      </c>
      <c r="F16" s="256">
        <v>133.54713583</v>
      </c>
      <c r="G16" s="63">
        <f t="shared" si="2"/>
        <v>1.1162435162707141</v>
      </c>
      <c r="H16" s="63">
        <f t="shared" si="3"/>
        <v>-54.029288815249146</v>
      </c>
      <c r="I16" s="64">
        <f t="shared" si="4"/>
        <v>-54.311247939797134</v>
      </c>
    </row>
    <row r="17" spans="1:9" x14ac:dyDescent="0.25">
      <c r="A17" s="255" t="s">
        <v>362</v>
      </c>
      <c r="B17" s="17">
        <v>21.038761670000003</v>
      </c>
      <c r="C17" s="63">
        <f t="shared" si="0"/>
        <v>0.26977938331706225</v>
      </c>
      <c r="D17" s="256">
        <v>175.94835467999999</v>
      </c>
      <c r="E17" s="63">
        <f t="shared" si="1"/>
        <v>1.60892547252331</v>
      </c>
      <c r="F17" s="256">
        <v>117.25455554000001</v>
      </c>
      <c r="G17" s="63">
        <f t="shared" si="2"/>
        <v>0.98006323056856937</v>
      </c>
      <c r="H17" s="63">
        <f t="shared" si="3"/>
        <v>-33.358538218073889</v>
      </c>
      <c r="I17" s="64">
        <f t="shared" si="4"/>
        <v>457.32631691530543</v>
      </c>
    </row>
    <row r="18" spans="1:9" x14ac:dyDescent="0.25">
      <c r="A18" s="255" t="s">
        <v>356</v>
      </c>
      <c r="B18" s="17">
        <v>73.768335230000005</v>
      </c>
      <c r="C18" s="63">
        <f t="shared" si="0"/>
        <v>0.94592905698692265</v>
      </c>
      <c r="D18" s="256">
        <v>128.63253444</v>
      </c>
      <c r="E18" s="63">
        <f t="shared" si="1"/>
        <v>1.1762551666490408</v>
      </c>
      <c r="F18" s="256">
        <v>108.27729409</v>
      </c>
      <c r="G18" s="63">
        <f t="shared" si="2"/>
        <v>0.90502747764770097</v>
      </c>
      <c r="H18" s="63">
        <f t="shared" si="3"/>
        <v>-15.824332808660158</v>
      </c>
      <c r="I18" s="64">
        <f t="shared" si="4"/>
        <v>46.780178449744845</v>
      </c>
    </row>
    <row r="19" spans="1:9" x14ac:dyDescent="0.25">
      <c r="A19" s="255" t="s">
        <v>372</v>
      </c>
      <c r="B19" s="17">
        <v>3.5968476900000002</v>
      </c>
      <c r="C19" s="63">
        <f t="shared" si="0"/>
        <v>4.6122265507540193E-2</v>
      </c>
      <c r="D19" s="256">
        <v>147.50437662000002</v>
      </c>
      <c r="E19" s="63">
        <f t="shared" si="1"/>
        <v>1.3488250531482027</v>
      </c>
      <c r="F19" s="256">
        <v>91.480675879999993</v>
      </c>
      <c r="G19" s="63">
        <f t="shared" si="2"/>
        <v>0.76463422955847227</v>
      </c>
      <c r="H19" s="63">
        <f t="shared" si="3"/>
        <v>-37.981043019711869</v>
      </c>
      <c r="I19" s="64">
        <f t="shared" si="4"/>
        <v>2443.3569548784535</v>
      </c>
    </row>
    <row r="20" spans="1:9" x14ac:dyDescent="0.25">
      <c r="A20" s="255" t="s">
        <v>360</v>
      </c>
      <c r="B20" s="17">
        <v>775.47164958000008</v>
      </c>
      <c r="C20" s="63">
        <f t="shared" si="0"/>
        <v>9.9438487247979435</v>
      </c>
      <c r="D20" s="256">
        <v>63.365087380000006</v>
      </c>
      <c r="E20" s="63">
        <f t="shared" si="1"/>
        <v>0.57942970447075137</v>
      </c>
      <c r="F20" s="256">
        <v>87.275173249999995</v>
      </c>
      <c r="G20" s="63">
        <f t="shared" si="2"/>
        <v>0.72948285761611431</v>
      </c>
      <c r="H20" s="63">
        <f t="shared" si="3"/>
        <v>37.733848178274208</v>
      </c>
      <c r="I20" s="64">
        <f t="shared" si="4"/>
        <v>-88.745536565099613</v>
      </c>
    </row>
    <row r="21" spans="1:9" x14ac:dyDescent="0.25">
      <c r="A21" s="255" t="s">
        <v>357</v>
      </c>
      <c r="B21" s="17">
        <v>36.965362540000001</v>
      </c>
      <c r="C21" s="63">
        <f t="shared" si="0"/>
        <v>0.47400568847894703</v>
      </c>
      <c r="D21" s="256">
        <v>107.18873342000001</v>
      </c>
      <c r="E21" s="63">
        <f t="shared" si="1"/>
        <v>0.98016650329354837</v>
      </c>
      <c r="F21" s="256">
        <v>74.761086000000006</v>
      </c>
      <c r="G21" s="63">
        <f t="shared" si="2"/>
        <v>0.62488481687160757</v>
      </c>
      <c r="H21" s="63">
        <f t="shared" si="3"/>
        <v>-30.252850635838769</v>
      </c>
      <c r="I21" s="64">
        <f t="shared" si="4"/>
        <v>102.24632159119626</v>
      </c>
    </row>
    <row r="22" spans="1:9" x14ac:dyDescent="0.25">
      <c r="A22" s="255" t="s">
        <v>359</v>
      </c>
      <c r="B22" s="17">
        <v>73.212460709999988</v>
      </c>
      <c r="C22" s="63">
        <f t="shared" si="0"/>
        <v>0.93880109539110723</v>
      </c>
      <c r="D22" s="256">
        <v>66.137516259999998</v>
      </c>
      <c r="E22" s="63">
        <f t="shared" si="1"/>
        <v>0.6047816405766836</v>
      </c>
      <c r="F22" s="256">
        <v>69.612930860000006</v>
      </c>
      <c r="G22" s="63">
        <f t="shared" si="2"/>
        <v>0.58185435605292013</v>
      </c>
      <c r="H22" s="63">
        <f t="shared" si="3"/>
        <v>5.2548308381243913</v>
      </c>
      <c r="I22" s="64">
        <f t="shared" si="4"/>
        <v>-4.9165535690133266</v>
      </c>
    </row>
    <row r="23" spans="1:9" x14ac:dyDescent="0.25">
      <c r="A23" s="255" t="s">
        <v>361</v>
      </c>
      <c r="B23" s="17">
        <v>51.339291189999997</v>
      </c>
      <c r="C23" s="63">
        <f t="shared" si="0"/>
        <v>0.65832212629334297</v>
      </c>
      <c r="D23" s="256">
        <v>144.58773468000001</v>
      </c>
      <c r="E23" s="63">
        <f t="shared" si="1"/>
        <v>1.32215438879314</v>
      </c>
      <c r="F23" s="256">
        <v>57.803690719999999</v>
      </c>
      <c r="G23" s="63">
        <f t="shared" si="2"/>
        <v>0.48314772594488847</v>
      </c>
      <c r="H23" s="63">
        <f t="shared" si="3"/>
        <v>-60.021719098144466</v>
      </c>
      <c r="I23" s="64">
        <f t="shared" si="4"/>
        <v>12.591524698064305</v>
      </c>
    </row>
    <row r="24" spans="1:9" x14ac:dyDescent="0.25">
      <c r="A24" s="255" t="s">
        <v>382</v>
      </c>
      <c r="B24" s="17">
        <v>2.8951644300000003</v>
      </c>
      <c r="C24" s="63">
        <f t="shared" si="0"/>
        <v>3.7124602996032416E-2</v>
      </c>
      <c r="D24" s="256">
        <v>22.83111396</v>
      </c>
      <c r="E24" s="63">
        <f t="shared" si="1"/>
        <v>0.20877467642783271</v>
      </c>
      <c r="F24" s="256">
        <v>52.766242140000003</v>
      </c>
      <c r="G24" s="63">
        <f t="shared" si="2"/>
        <v>0.44104259743707852</v>
      </c>
      <c r="H24" s="63">
        <f t="shared" si="3"/>
        <v>131.11549542631255</v>
      </c>
      <c r="I24" s="64">
        <f t="shared" si="4"/>
        <v>1722.5646043875993</v>
      </c>
    </row>
    <row r="25" spans="1:9" x14ac:dyDescent="0.25">
      <c r="A25" s="255" t="s">
        <v>355</v>
      </c>
      <c r="B25" s="17">
        <v>33.296045390000003</v>
      </c>
      <c r="C25" s="63">
        <f t="shared" si="0"/>
        <v>0.42695414935089726</v>
      </c>
      <c r="D25" s="256">
        <v>73.739705099999995</v>
      </c>
      <c r="E25" s="63">
        <f t="shared" si="1"/>
        <v>0.67429837629071609</v>
      </c>
      <c r="F25" s="256">
        <v>30.834787469999998</v>
      </c>
      <c r="G25" s="63">
        <f t="shared" si="2"/>
        <v>0.25773021169684307</v>
      </c>
      <c r="H25" s="63">
        <f t="shared" si="3"/>
        <v>-58.184281550645899</v>
      </c>
      <c r="I25" s="64">
        <f t="shared" si="4"/>
        <v>-7.3920427821713925</v>
      </c>
    </row>
    <row r="26" spans="1:9" x14ac:dyDescent="0.25">
      <c r="A26" s="255" t="s">
        <v>365</v>
      </c>
      <c r="B26" s="17">
        <v>39.490262450000003</v>
      </c>
      <c r="C26" s="63">
        <f t="shared" si="0"/>
        <v>0.50638240110782806</v>
      </c>
      <c r="D26" s="256">
        <v>27.81539077</v>
      </c>
      <c r="E26" s="63">
        <f t="shared" si="1"/>
        <v>0.25435242528658791</v>
      </c>
      <c r="F26" s="256">
        <v>29.029481280000002</v>
      </c>
      <c r="G26" s="63">
        <f t="shared" si="2"/>
        <v>0.24264069804350571</v>
      </c>
      <c r="H26" s="63">
        <f t="shared" si="3"/>
        <v>4.3648155801192079</v>
      </c>
      <c r="I26" s="64">
        <f t="shared" si="4"/>
        <v>-26.489520507099083</v>
      </c>
    </row>
    <row r="27" spans="1:9" x14ac:dyDescent="0.25">
      <c r="A27" s="255" t="s">
        <v>480</v>
      </c>
      <c r="B27" s="17">
        <v>4.6939432800000001</v>
      </c>
      <c r="C27" s="63">
        <f t="shared" si="0"/>
        <v>6.0190287967821644E-2</v>
      </c>
      <c r="D27" s="256">
        <v>1.1241223600000001</v>
      </c>
      <c r="E27" s="63">
        <f t="shared" si="1"/>
        <v>1.0279318056292145E-2</v>
      </c>
      <c r="F27" s="256">
        <v>27.614682859999998</v>
      </c>
      <c r="G27" s="63">
        <f t="shared" si="2"/>
        <v>0.23081521370541114</v>
      </c>
      <c r="H27" s="63">
        <f t="shared" si="3"/>
        <v>2356.5548949671274</v>
      </c>
      <c r="I27" s="64">
        <f t="shared" si="4"/>
        <v>488.30457065088348</v>
      </c>
    </row>
    <row r="28" spans="1:9" x14ac:dyDescent="0.25">
      <c r="A28" s="255" t="s">
        <v>363</v>
      </c>
      <c r="B28" s="17">
        <v>36.754175090000004</v>
      </c>
      <c r="C28" s="63">
        <f t="shared" si="0"/>
        <v>0.4712976384083698</v>
      </c>
      <c r="D28" s="256">
        <v>32.282729230000001</v>
      </c>
      <c r="E28" s="63">
        <f t="shared" si="1"/>
        <v>0.29520313205079313</v>
      </c>
      <c r="F28" s="256">
        <v>25.878675190000003</v>
      </c>
      <c r="G28" s="63">
        <f t="shared" si="2"/>
        <v>0.21630492642901103</v>
      </c>
      <c r="H28" s="63">
        <f t="shared" si="3"/>
        <v>-19.837399726565796</v>
      </c>
      <c r="I28" s="64">
        <f t="shared" si="4"/>
        <v>-29.589835368006902</v>
      </c>
    </row>
    <row r="29" spans="1:9" x14ac:dyDescent="0.25">
      <c r="A29" s="255" t="s">
        <v>368</v>
      </c>
      <c r="B29" s="17">
        <v>15.803700859999999</v>
      </c>
      <c r="C29" s="63">
        <f t="shared" si="0"/>
        <v>0.20265036217495805</v>
      </c>
      <c r="D29" s="256">
        <v>30.516139120000002</v>
      </c>
      <c r="E29" s="63">
        <f t="shared" si="1"/>
        <v>0.2790488927420135</v>
      </c>
      <c r="F29" s="256">
        <v>18.932653289999998</v>
      </c>
      <c r="G29" s="63">
        <f t="shared" si="2"/>
        <v>0.15824713386340172</v>
      </c>
      <c r="H29" s="63">
        <f t="shared" si="3"/>
        <v>-37.958556239535199</v>
      </c>
      <c r="I29" s="64">
        <f t="shared" si="4"/>
        <v>19.798858873110813</v>
      </c>
    </row>
    <row r="30" spans="1:9" x14ac:dyDescent="0.25">
      <c r="A30" s="255" t="s">
        <v>524</v>
      </c>
      <c r="B30" s="17">
        <v>0</v>
      </c>
      <c r="C30" s="63">
        <f t="shared" si="0"/>
        <v>0</v>
      </c>
      <c r="D30" s="256">
        <v>10.79866625</v>
      </c>
      <c r="E30" s="63">
        <f t="shared" si="1"/>
        <v>9.8746301041016199E-2</v>
      </c>
      <c r="F30" s="256">
        <v>16.891654199999998</v>
      </c>
      <c r="G30" s="63">
        <f t="shared" si="2"/>
        <v>0.14118759913981882</v>
      </c>
      <c r="H30" s="63">
        <f t="shared" si="3"/>
        <v>56.423523136479915</v>
      </c>
      <c r="I30" s="64" t="s">
        <v>314</v>
      </c>
    </row>
    <row r="31" spans="1:9" x14ac:dyDescent="0.25">
      <c r="A31" s="255" t="s">
        <v>369</v>
      </c>
      <c r="B31" s="17">
        <v>2.3162334500000004</v>
      </c>
      <c r="C31" s="63">
        <f t="shared" si="0"/>
        <v>2.9700989134278807E-2</v>
      </c>
      <c r="D31" s="256">
        <v>7.3276329100000002</v>
      </c>
      <c r="E31" s="63">
        <f t="shared" si="1"/>
        <v>6.7006112467724199E-2</v>
      </c>
      <c r="F31" s="256">
        <v>12.850255150000001</v>
      </c>
      <c r="G31" s="63">
        <f t="shared" si="2"/>
        <v>0.10740787441425319</v>
      </c>
      <c r="H31" s="63">
        <f t="shared" si="3"/>
        <v>75.367070209853068</v>
      </c>
      <c r="I31" s="64">
        <f t="shared" si="4"/>
        <v>454.79101858234532</v>
      </c>
    </row>
    <row r="32" spans="1:9" x14ac:dyDescent="0.25">
      <c r="A32" s="255" t="s">
        <v>297</v>
      </c>
      <c r="B32" s="17">
        <v>76.162263359999997</v>
      </c>
      <c r="C32" s="63">
        <f t="shared" si="0"/>
        <v>0.97662632257445403</v>
      </c>
      <c r="D32" s="256">
        <v>0.94576868000000003</v>
      </c>
      <c r="E32" s="63">
        <f t="shared" si="1"/>
        <v>8.6483975546928788E-3</v>
      </c>
      <c r="F32" s="256">
        <v>12.016445189999999</v>
      </c>
      <c r="G32" s="63">
        <f t="shared" si="2"/>
        <v>0.10043853766384372</v>
      </c>
      <c r="H32" s="63">
        <f t="shared" si="3"/>
        <v>1170.548014975501</v>
      </c>
      <c r="I32" s="64">
        <f t="shared" si="4"/>
        <v>-84.222573411190183</v>
      </c>
    </row>
    <row r="33" spans="1:9" x14ac:dyDescent="0.25">
      <c r="A33" s="255" t="s">
        <v>479</v>
      </c>
      <c r="B33" s="17">
        <v>14.11920321</v>
      </c>
      <c r="C33" s="63">
        <f t="shared" si="0"/>
        <v>0.18105010145885095</v>
      </c>
      <c r="D33" s="256">
        <v>0.16038107999999998</v>
      </c>
      <c r="E33" s="63">
        <f t="shared" si="1"/>
        <v>1.4665735601341787E-3</v>
      </c>
      <c r="F33" s="256">
        <v>11.531704599999999</v>
      </c>
      <c r="G33" s="63">
        <f t="shared" si="2"/>
        <v>9.6386870532999949E-2</v>
      </c>
      <c r="H33" s="63">
        <f t="shared" si="3"/>
        <v>7090.1901396349249</v>
      </c>
      <c r="I33" s="64">
        <f t="shared" si="4"/>
        <v>-18.326095116807949</v>
      </c>
    </row>
    <row r="34" spans="1:9" x14ac:dyDescent="0.25">
      <c r="A34" s="255" t="s">
        <v>379</v>
      </c>
      <c r="B34" s="17">
        <v>27.066067480000001</v>
      </c>
      <c r="C34" s="63">
        <f t="shared" si="0"/>
        <v>0.34706733733214024</v>
      </c>
      <c r="D34" s="256">
        <v>54.052977229999996</v>
      </c>
      <c r="E34" s="63">
        <f t="shared" si="1"/>
        <v>0.49427692625621922</v>
      </c>
      <c r="F34" s="256">
        <v>10.8644292</v>
      </c>
      <c r="G34" s="63">
        <f t="shared" si="2"/>
        <v>9.0809500159702697E-2</v>
      </c>
      <c r="H34" s="63">
        <f t="shared" si="3"/>
        <v>-79.900405571054975</v>
      </c>
      <c r="I34" s="64">
        <f t="shared" si="4"/>
        <v>-59.859594645479696</v>
      </c>
    </row>
    <row r="35" spans="1:9" x14ac:dyDescent="0.25">
      <c r="A35" s="255" t="s">
        <v>373</v>
      </c>
      <c r="B35" s="17">
        <v>3.8849907400000001</v>
      </c>
      <c r="C35" s="63">
        <f t="shared" si="0"/>
        <v>4.9817114831630538E-2</v>
      </c>
      <c r="D35" s="256">
        <v>10.26652882</v>
      </c>
      <c r="E35" s="63">
        <f t="shared" si="1"/>
        <v>9.3880273918641455E-2</v>
      </c>
      <c r="F35" s="256">
        <v>9.5180654399999991</v>
      </c>
      <c r="G35" s="63">
        <f t="shared" si="2"/>
        <v>7.9556021690834935E-2</v>
      </c>
      <c r="H35" s="63">
        <f t="shared" si="3"/>
        <v>-7.2903256117290098</v>
      </c>
      <c r="I35" s="64">
        <f t="shared" si="4"/>
        <v>144.99583337488212</v>
      </c>
    </row>
    <row r="36" spans="1:9" x14ac:dyDescent="0.25">
      <c r="A36" s="255" t="s">
        <v>380</v>
      </c>
      <c r="B36" s="17">
        <v>11.175629820000001</v>
      </c>
      <c r="C36" s="63">
        <f t="shared" ref="C36:C67" si="5">(B36/$B$132)*100</f>
        <v>0.1433047518817856</v>
      </c>
      <c r="D36" s="256">
        <v>25.795964730000001</v>
      </c>
      <c r="E36" s="63">
        <f t="shared" ref="E36:E67" si="6">(D36/$D$132)*100</f>
        <v>0.2358861770426525</v>
      </c>
      <c r="F36" s="256">
        <v>7.4230456699999996</v>
      </c>
      <c r="G36" s="63">
        <f t="shared" ref="G36:G67" si="7">(F36/$F$132)*100</f>
        <v>6.2044959246947404E-2</v>
      </c>
      <c r="H36" s="63">
        <f t="shared" si="3"/>
        <v>-71.224004422028074</v>
      </c>
      <c r="I36" s="64">
        <f t="shared" si="4"/>
        <v>-33.57827890186865</v>
      </c>
    </row>
    <row r="37" spans="1:9" x14ac:dyDescent="0.25">
      <c r="A37" s="255" t="s">
        <v>300</v>
      </c>
      <c r="B37" s="17">
        <v>1E-3</v>
      </c>
      <c r="C37" s="63">
        <f t="shared" si="5"/>
        <v>1.28229687444842E-5</v>
      </c>
      <c r="D37" s="256">
        <v>38.696274639999999</v>
      </c>
      <c r="E37" s="63">
        <f t="shared" si="6"/>
        <v>0.35385054934606214</v>
      </c>
      <c r="F37" s="256">
        <v>7.2508670500000001</v>
      </c>
      <c r="G37" s="63">
        <f t="shared" si="7"/>
        <v>6.0605817426189118E-2</v>
      </c>
      <c r="H37" s="63">
        <f t="shared" si="3"/>
        <v>-81.262105674366808</v>
      </c>
      <c r="I37" s="64">
        <f t="shared" si="4"/>
        <v>724986.70499999996</v>
      </c>
    </row>
    <row r="38" spans="1:9" x14ac:dyDescent="0.25">
      <c r="A38" s="255" t="s">
        <v>366</v>
      </c>
      <c r="B38" s="17">
        <v>8.7014509600000007</v>
      </c>
      <c r="C38" s="63">
        <f t="shared" si="5"/>
        <v>0.11157843369174203</v>
      </c>
      <c r="D38" s="256">
        <v>9.4797034700000005</v>
      </c>
      <c r="E38" s="63">
        <f t="shared" si="6"/>
        <v>8.6685302699135269E-2</v>
      </c>
      <c r="F38" s="256">
        <v>6.9452212699999993</v>
      </c>
      <c r="G38" s="63">
        <f t="shared" si="7"/>
        <v>5.8051100561015714E-2</v>
      </c>
      <c r="H38" s="63">
        <f t="shared" si="3"/>
        <v>-26.735880589733263</v>
      </c>
      <c r="I38" s="64">
        <f t="shared" si="4"/>
        <v>-20.183182070131455</v>
      </c>
    </row>
    <row r="39" spans="1:9" x14ac:dyDescent="0.25">
      <c r="A39" s="255" t="s">
        <v>433</v>
      </c>
      <c r="B39" s="17">
        <v>0.84772000000000003</v>
      </c>
      <c r="C39" s="63">
        <f t="shared" si="5"/>
        <v>1.0870287064074145E-2</v>
      </c>
      <c r="D39" s="256">
        <v>26.093619</v>
      </c>
      <c r="E39" s="63">
        <f t="shared" si="6"/>
        <v>0.23860801856188307</v>
      </c>
      <c r="F39" s="256">
        <v>5.747306</v>
      </c>
      <c r="G39" s="63">
        <f t="shared" si="7"/>
        <v>4.8038417437048626E-2</v>
      </c>
      <c r="H39" s="63">
        <f t="shared" si="3"/>
        <v>-77.974285590664905</v>
      </c>
      <c r="I39" s="64">
        <f t="shared" si="4"/>
        <v>577.97220780446366</v>
      </c>
    </row>
    <row r="40" spans="1:9" x14ac:dyDescent="0.25">
      <c r="A40" s="255" t="s">
        <v>367</v>
      </c>
      <c r="B40" s="17">
        <v>10.45936412</v>
      </c>
      <c r="C40" s="63">
        <f t="shared" si="5"/>
        <v>0.13412009919793946</v>
      </c>
      <c r="D40" s="256">
        <v>6.4923853499999993</v>
      </c>
      <c r="E40" s="63">
        <f t="shared" si="6"/>
        <v>5.9368353776595627E-2</v>
      </c>
      <c r="F40" s="256">
        <v>4.6404914400000008</v>
      </c>
      <c r="G40" s="63">
        <f t="shared" si="7"/>
        <v>3.8787192626905706E-2</v>
      </c>
      <c r="H40" s="63">
        <f t="shared" si="3"/>
        <v>-28.524091072320566</v>
      </c>
      <c r="I40" s="64">
        <f t="shared" si="4"/>
        <v>-55.633139961858404</v>
      </c>
    </row>
    <row r="41" spans="1:9" x14ac:dyDescent="0.25">
      <c r="A41" s="255" t="s">
        <v>374</v>
      </c>
      <c r="B41" s="17">
        <v>6.8334481299999998</v>
      </c>
      <c r="C41" s="63">
        <f t="shared" si="5"/>
        <v>8.7625091788043993E-2</v>
      </c>
      <c r="D41" s="256">
        <v>10.678891999999999</v>
      </c>
      <c r="E41" s="63">
        <f t="shared" si="6"/>
        <v>9.7651048731735676E-2</v>
      </c>
      <c r="F41" s="256">
        <v>3.7852505000000001</v>
      </c>
      <c r="G41" s="63">
        <f t="shared" si="7"/>
        <v>3.1638726669990604E-2</v>
      </c>
      <c r="H41" s="63">
        <f t="shared" si="3"/>
        <v>-64.553902221316577</v>
      </c>
      <c r="I41" s="64">
        <f t="shared" si="4"/>
        <v>-44.607020818931709</v>
      </c>
    </row>
    <row r="42" spans="1:9" x14ac:dyDescent="0.25">
      <c r="A42" s="255" t="s">
        <v>370</v>
      </c>
      <c r="B42" s="17">
        <v>0</v>
      </c>
      <c r="C42" s="63">
        <f t="shared" si="5"/>
        <v>0</v>
      </c>
      <c r="D42" s="256">
        <v>5.9573569999999999E-2</v>
      </c>
      <c r="E42" s="63">
        <f t="shared" si="6"/>
        <v>5.447589119913814E-4</v>
      </c>
      <c r="F42" s="256">
        <v>3.7459689200000001</v>
      </c>
      <c r="G42" s="63">
        <f t="shared" si="7"/>
        <v>3.131039458925107E-2</v>
      </c>
      <c r="H42" s="63">
        <f t="shared" si="3"/>
        <v>6187.9711925943002</v>
      </c>
      <c r="I42" s="64" t="s">
        <v>314</v>
      </c>
    </row>
    <row r="43" spans="1:9" x14ac:dyDescent="0.25">
      <c r="A43" s="255" t="s">
        <v>378</v>
      </c>
      <c r="B43" s="17">
        <v>6.8534667599999999</v>
      </c>
      <c r="C43" s="63">
        <f t="shared" si="5"/>
        <v>8.7881790054841383E-2</v>
      </c>
      <c r="D43" s="256">
        <v>5.0889724699999999</v>
      </c>
      <c r="E43" s="63">
        <f t="shared" si="6"/>
        <v>4.6535117937556755E-2</v>
      </c>
      <c r="F43" s="256">
        <v>3.7354207799999997</v>
      </c>
      <c r="G43" s="63">
        <f t="shared" si="7"/>
        <v>3.1222228768168211E-2</v>
      </c>
      <c r="H43" s="63">
        <f t="shared" si="3"/>
        <v>-26.597740466849096</v>
      </c>
      <c r="I43" s="64">
        <f t="shared" si="4"/>
        <v>-45.495894110092692</v>
      </c>
    </row>
    <row r="44" spans="1:9" x14ac:dyDescent="0.25">
      <c r="A44" s="255" t="s">
        <v>301</v>
      </c>
      <c r="B44" s="17">
        <v>16.335547300000002</v>
      </c>
      <c r="C44" s="63">
        <f t="shared" si="5"/>
        <v>0.20947021245194325</v>
      </c>
      <c r="D44" s="256">
        <v>16.204390619999998</v>
      </c>
      <c r="E44" s="63">
        <f t="shared" si="6"/>
        <v>0.14817789505706216</v>
      </c>
      <c r="F44" s="256">
        <v>3.6961072499999998</v>
      </c>
      <c r="G44" s="63">
        <f t="shared" si="7"/>
        <v>3.0893629635798378E-2</v>
      </c>
      <c r="H44" s="63">
        <f t="shared" si="3"/>
        <v>-77.190705058429401</v>
      </c>
      <c r="I44" s="64">
        <f t="shared" si="4"/>
        <v>-77.373838891825812</v>
      </c>
    </row>
    <row r="45" spans="1:9" x14ac:dyDescent="0.25">
      <c r="A45" s="255" t="s">
        <v>396</v>
      </c>
      <c r="B45" s="17">
        <v>6.7093012400000003</v>
      </c>
      <c r="C45" s="63">
        <f t="shared" si="5"/>
        <v>8.6033160097849087E-2</v>
      </c>
      <c r="D45" s="256">
        <v>1.1579458</v>
      </c>
      <c r="E45" s="63">
        <f t="shared" si="6"/>
        <v>1.0588609918005414E-2</v>
      </c>
      <c r="F45" s="256">
        <v>3.68031935</v>
      </c>
      <c r="G45" s="63">
        <f t="shared" si="7"/>
        <v>3.0761667681683813E-2</v>
      </c>
      <c r="H45" s="63">
        <f t="shared" si="3"/>
        <v>217.83174566547069</v>
      </c>
      <c r="I45" s="64">
        <f t="shared" si="4"/>
        <v>-45.146011211146629</v>
      </c>
    </row>
    <row r="46" spans="1:9" x14ac:dyDescent="0.25">
      <c r="A46" s="255" t="s">
        <v>404</v>
      </c>
      <c r="B46" s="17">
        <v>2.3764039700000001</v>
      </c>
      <c r="C46" s="63">
        <f t="shared" si="5"/>
        <v>3.0472553831578163E-2</v>
      </c>
      <c r="D46" s="256">
        <v>1.14490571</v>
      </c>
      <c r="E46" s="63">
        <f t="shared" si="6"/>
        <v>1.0469367353883947E-2</v>
      </c>
      <c r="F46" s="256">
        <v>3.17315748</v>
      </c>
      <c r="G46" s="63">
        <f t="shared" si="7"/>
        <v>2.6522593997558727E-2</v>
      </c>
      <c r="H46" s="63">
        <f t="shared" si="3"/>
        <v>177.15448113190041</v>
      </c>
      <c r="I46" s="64">
        <f t="shared" si="4"/>
        <v>33.52769647157254</v>
      </c>
    </row>
    <row r="47" spans="1:9" x14ac:dyDescent="0.25">
      <c r="A47" s="255" t="s">
        <v>402</v>
      </c>
      <c r="B47" s="17">
        <v>1.1457166399999998</v>
      </c>
      <c r="C47" s="63">
        <f t="shared" si="5"/>
        <v>1.4691488664755453E-2</v>
      </c>
      <c r="D47" s="256">
        <v>20.790410219999998</v>
      </c>
      <c r="E47" s="63">
        <f t="shared" si="6"/>
        <v>0.19011385839897957</v>
      </c>
      <c r="F47" s="256">
        <v>3.1531476600000001</v>
      </c>
      <c r="G47" s="63">
        <f t="shared" si="7"/>
        <v>2.6355343448170858E-2</v>
      </c>
      <c r="H47" s="63">
        <f t="shared" si="3"/>
        <v>-84.833643845243955</v>
      </c>
      <c r="I47" s="64">
        <f t="shared" si="4"/>
        <v>175.21182375425747</v>
      </c>
    </row>
    <row r="48" spans="1:9" x14ac:dyDescent="0.25">
      <c r="A48" s="255" t="s">
        <v>390</v>
      </c>
      <c r="B48" s="17">
        <v>2.6810156099999998</v>
      </c>
      <c r="C48" s="63">
        <f t="shared" si="5"/>
        <v>3.4378579370504231E-2</v>
      </c>
      <c r="D48" s="256">
        <v>2.5786660499999998</v>
      </c>
      <c r="E48" s="63">
        <f t="shared" si="6"/>
        <v>2.3580109632293532E-2</v>
      </c>
      <c r="F48" s="256">
        <v>2.7069456700000001</v>
      </c>
      <c r="G48" s="63">
        <f t="shared" si="7"/>
        <v>2.2625798256586872E-2</v>
      </c>
      <c r="H48" s="63">
        <f t="shared" si="3"/>
        <v>4.9746503623453009</v>
      </c>
      <c r="I48" s="64">
        <f t="shared" si="4"/>
        <v>0.96717303335658311</v>
      </c>
    </row>
    <row r="49" spans="1:9" x14ac:dyDescent="0.25">
      <c r="A49" s="255" t="s">
        <v>351</v>
      </c>
      <c r="B49" s="17">
        <v>49.621462260000001</v>
      </c>
      <c r="C49" s="63">
        <f t="shared" si="5"/>
        <v>0.63629445961558229</v>
      </c>
      <c r="D49" s="256">
        <v>24.67126798</v>
      </c>
      <c r="E49" s="63">
        <f t="shared" si="6"/>
        <v>0.22560160658883807</v>
      </c>
      <c r="F49" s="256">
        <v>2.3635089700000003</v>
      </c>
      <c r="G49" s="63">
        <f t="shared" si="7"/>
        <v>1.9755208878223785E-2</v>
      </c>
      <c r="H49" s="63">
        <f t="shared" si="3"/>
        <v>-90.41999393012145</v>
      </c>
      <c r="I49" s="64">
        <f t="shared" si="4"/>
        <v>-95.236921964096908</v>
      </c>
    </row>
    <row r="50" spans="1:9" x14ac:dyDescent="0.25">
      <c r="A50" s="255" t="s">
        <v>312</v>
      </c>
      <c r="B50" s="17">
        <v>7.5752238600000004</v>
      </c>
      <c r="C50" s="63">
        <f t="shared" si="5"/>
        <v>9.7136858789250949E-2</v>
      </c>
      <c r="D50" s="256">
        <v>1.9676384599999999</v>
      </c>
      <c r="E50" s="63">
        <f t="shared" si="6"/>
        <v>1.7992686801579918E-2</v>
      </c>
      <c r="F50" s="256">
        <v>2.0304102799999999</v>
      </c>
      <c r="G50" s="63">
        <f t="shared" si="7"/>
        <v>1.6971028965416975E-2</v>
      </c>
      <c r="H50" s="63">
        <f t="shared" si="3"/>
        <v>3.1902110716010235</v>
      </c>
      <c r="I50" s="64">
        <f t="shared" si="4"/>
        <v>-73.196695998367503</v>
      </c>
    </row>
    <row r="51" spans="1:9" x14ac:dyDescent="0.25">
      <c r="A51" s="255" t="s">
        <v>477</v>
      </c>
      <c r="B51" s="17">
        <v>2.1455907599999997</v>
      </c>
      <c r="C51" s="63">
        <f t="shared" si="5"/>
        <v>2.7512843253934095E-2</v>
      </c>
      <c r="D51" s="256">
        <v>3.73651307</v>
      </c>
      <c r="E51" s="63">
        <f t="shared" si="6"/>
        <v>3.4167816275821251E-2</v>
      </c>
      <c r="F51" s="256">
        <v>1.9422309</v>
      </c>
      <c r="G51" s="63">
        <f t="shared" si="7"/>
        <v>1.6233988364867755E-2</v>
      </c>
      <c r="H51" s="63">
        <f t="shared" si="3"/>
        <v>-48.020229994806364</v>
      </c>
      <c r="I51" s="64">
        <f t="shared" si="4"/>
        <v>-9.4780357834874263</v>
      </c>
    </row>
    <row r="52" spans="1:9" x14ac:dyDescent="0.25">
      <c r="A52" s="255" t="s">
        <v>478</v>
      </c>
      <c r="B52" s="17">
        <v>0.88592042000000004</v>
      </c>
      <c r="C52" s="63">
        <f t="shared" si="5"/>
        <v>1.1360129855760315E-2</v>
      </c>
      <c r="D52" s="256">
        <v>1.3691980400000001</v>
      </c>
      <c r="E52" s="63">
        <f t="shared" si="6"/>
        <v>1.2520364896230528E-2</v>
      </c>
      <c r="F52" s="256">
        <v>1.89682317</v>
      </c>
      <c r="G52" s="63">
        <f t="shared" si="7"/>
        <v>1.5854451328105E-2</v>
      </c>
      <c r="H52" s="63">
        <f t="shared" si="3"/>
        <v>38.535340731279447</v>
      </c>
      <c r="I52" s="64">
        <f t="shared" si="4"/>
        <v>114.10762492640139</v>
      </c>
    </row>
    <row r="53" spans="1:9" x14ac:dyDescent="0.25">
      <c r="A53" s="255" t="s">
        <v>388</v>
      </c>
      <c r="B53" s="17">
        <v>4.8330999999999999E-2</v>
      </c>
      <c r="C53" s="63">
        <f t="shared" si="5"/>
        <v>6.1974690238966572E-4</v>
      </c>
      <c r="D53" s="256">
        <v>8.830928140000001</v>
      </c>
      <c r="E53" s="63">
        <f t="shared" si="6"/>
        <v>8.0752703009412966E-2</v>
      </c>
      <c r="F53" s="256">
        <v>1.89609191</v>
      </c>
      <c r="G53" s="63">
        <f t="shared" si="7"/>
        <v>1.5848339147348484E-2</v>
      </c>
      <c r="H53" s="63">
        <f t="shared" si="3"/>
        <v>-78.528962302256943</v>
      </c>
      <c r="I53" s="64">
        <f t="shared" si="4"/>
        <v>3823.1381721876232</v>
      </c>
    </row>
    <row r="54" spans="1:9" x14ac:dyDescent="0.25">
      <c r="A54" s="255" t="s">
        <v>381</v>
      </c>
      <c r="B54" s="17">
        <v>3.4295416400000001</v>
      </c>
      <c r="C54" s="63">
        <f t="shared" si="5"/>
        <v>4.3976905257627076E-2</v>
      </c>
      <c r="D54" s="256">
        <v>2.6246872900000002</v>
      </c>
      <c r="E54" s="63">
        <f t="shared" si="6"/>
        <v>2.4000941901215718E-2</v>
      </c>
      <c r="F54" s="256">
        <v>1.8269848200000001</v>
      </c>
      <c r="G54" s="63">
        <f t="shared" si="7"/>
        <v>1.5270712823418683E-2</v>
      </c>
      <c r="H54" s="63">
        <f t="shared" si="3"/>
        <v>-30.392286084488184</v>
      </c>
      <c r="I54" s="64">
        <f t="shared" si="4"/>
        <v>-46.728017566802308</v>
      </c>
    </row>
    <row r="55" spans="1:9" x14ac:dyDescent="0.25">
      <c r="A55" s="255" t="s">
        <v>385</v>
      </c>
      <c r="B55" s="17">
        <v>0.12545676</v>
      </c>
      <c r="C55" s="63">
        <f t="shared" si="5"/>
        <v>1.6087281122642554E-3</v>
      </c>
      <c r="D55" s="256">
        <v>2.0000000000000002E-5</v>
      </c>
      <c r="E55" s="63">
        <f t="shared" si="6"/>
        <v>1.8288610603372652E-7</v>
      </c>
      <c r="F55" s="256">
        <v>1.5973780800000001</v>
      </c>
      <c r="G55" s="63">
        <f t="shared" si="7"/>
        <v>1.3351562455841268E-2</v>
      </c>
      <c r="H55" s="63">
        <f t="shared" si="3"/>
        <v>7986790.3999999994</v>
      </c>
      <c r="I55" s="64">
        <f t="shared" si="4"/>
        <v>1173.249906979903</v>
      </c>
    </row>
    <row r="56" spans="1:9" x14ac:dyDescent="0.25">
      <c r="A56" s="255" t="s">
        <v>436</v>
      </c>
      <c r="B56" s="17">
        <v>2.7986617200000001</v>
      </c>
      <c r="C56" s="63">
        <f t="shared" si="5"/>
        <v>3.5887151761944389E-2</v>
      </c>
      <c r="D56" s="256">
        <v>8.9999999999999993E-3</v>
      </c>
      <c r="E56" s="63">
        <f t="shared" si="6"/>
        <v>8.2298747715176928E-5</v>
      </c>
      <c r="F56" s="256">
        <v>1.52210778</v>
      </c>
      <c r="G56" s="63">
        <f t="shared" si="7"/>
        <v>1.2722421412713953E-2</v>
      </c>
      <c r="H56" s="63">
        <f t="shared" si="3"/>
        <v>16812.308666666668</v>
      </c>
      <c r="I56" s="64">
        <f t="shared" si="4"/>
        <v>-45.613013208327303</v>
      </c>
    </row>
    <row r="57" spans="1:9" x14ac:dyDescent="0.25">
      <c r="A57" s="255" t="s">
        <v>376</v>
      </c>
      <c r="B57" s="17">
        <v>5.0033595000000002</v>
      </c>
      <c r="C57" s="63">
        <f t="shared" si="5"/>
        <v>6.415792248591809E-2</v>
      </c>
      <c r="D57" s="256">
        <v>1.7810437800000001</v>
      </c>
      <c r="E57" s="63">
        <f t="shared" si="6"/>
        <v>1.6286408079989455E-2</v>
      </c>
      <c r="F57" s="256">
        <v>1.4740200000000001</v>
      </c>
      <c r="G57" s="63">
        <f t="shared" si="7"/>
        <v>1.2320483383094345E-2</v>
      </c>
      <c r="H57" s="63">
        <f t="shared" si="3"/>
        <v>-17.238418473913086</v>
      </c>
      <c r="I57" s="64">
        <f t="shared" si="4"/>
        <v>-70.539394580781178</v>
      </c>
    </row>
    <row r="58" spans="1:9" x14ac:dyDescent="0.25">
      <c r="A58" s="255" t="s">
        <v>371</v>
      </c>
      <c r="B58" s="17">
        <v>0.63732954000000008</v>
      </c>
      <c r="C58" s="63">
        <f t="shared" si="5"/>
        <v>8.1724567713564924E-3</v>
      </c>
      <c r="D58" s="256">
        <v>23.729997999999998</v>
      </c>
      <c r="E58" s="63">
        <f t="shared" si="6"/>
        <v>0.21699434652040589</v>
      </c>
      <c r="F58" s="256">
        <v>1.242102</v>
      </c>
      <c r="G58" s="63">
        <f t="shared" si="7"/>
        <v>1.0382014525656538E-2</v>
      </c>
      <c r="H58" s="63">
        <f t="shared" si="3"/>
        <v>-94.7656885601086</v>
      </c>
      <c r="I58" s="64">
        <f t="shared" si="4"/>
        <v>94.891641143763692</v>
      </c>
    </row>
    <row r="59" spans="1:9" x14ac:dyDescent="0.25">
      <c r="A59" s="255" t="s">
        <v>395</v>
      </c>
      <c r="B59" s="17">
        <v>0</v>
      </c>
      <c r="C59" s="63">
        <f t="shared" si="5"/>
        <v>0</v>
      </c>
      <c r="D59" s="256">
        <v>0</v>
      </c>
      <c r="E59" s="63">
        <f t="shared" si="6"/>
        <v>0</v>
      </c>
      <c r="F59" s="256">
        <v>1.0017936999999999</v>
      </c>
      <c r="G59" s="63">
        <f t="shared" si="7"/>
        <v>8.373415987665429E-3</v>
      </c>
      <c r="H59" s="63" t="s">
        <v>314</v>
      </c>
      <c r="I59" s="64" t="s">
        <v>314</v>
      </c>
    </row>
    <row r="60" spans="1:9" x14ac:dyDescent="0.25">
      <c r="A60" s="255" t="s">
        <v>399</v>
      </c>
      <c r="B60" s="17">
        <v>1.4957416399999999</v>
      </c>
      <c r="C60" s="63">
        <f t="shared" si="5"/>
        <v>1.9179848299543535E-2</v>
      </c>
      <c r="D60" s="256">
        <v>0.73658771000000001</v>
      </c>
      <c r="E60" s="63">
        <f t="shared" si="6"/>
        <v>6.73558290170999E-3</v>
      </c>
      <c r="F60" s="256">
        <v>0.98337224000000001</v>
      </c>
      <c r="G60" s="63">
        <f t="shared" si="7"/>
        <v>8.2194416238017542E-3</v>
      </c>
      <c r="H60" s="63">
        <f t="shared" si="3"/>
        <v>33.503753409081448</v>
      </c>
      <c r="I60" s="64">
        <f t="shared" si="4"/>
        <v>-34.255207336475571</v>
      </c>
    </row>
    <row r="61" spans="1:9" x14ac:dyDescent="0.25">
      <c r="A61" s="255" t="s">
        <v>299</v>
      </c>
      <c r="B61" s="17">
        <v>20.949624539999999</v>
      </c>
      <c r="C61" s="63">
        <f t="shared" si="5"/>
        <v>0.2686363806850991</v>
      </c>
      <c r="D61" s="256">
        <v>7.1179960900000001</v>
      </c>
      <c r="E61" s="63">
        <f t="shared" si="6"/>
        <v>6.5089129383169547E-2</v>
      </c>
      <c r="F61" s="256">
        <v>0.92749482999999999</v>
      </c>
      <c r="G61" s="63">
        <f t="shared" si="7"/>
        <v>7.7523945678626546E-3</v>
      </c>
      <c r="H61" s="63">
        <f t="shared" si="3"/>
        <v>-86.969719872380551</v>
      </c>
      <c r="I61" s="64">
        <f t="shared" si="4"/>
        <v>-95.57273769642461</v>
      </c>
    </row>
    <row r="62" spans="1:9" x14ac:dyDescent="0.25">
      <c r="A62" s="255" t="s">
        <v>309</v>
      </c>
      <c r="B62" s="17">
        <v>0</v>
      </c>
      <c r="C62" s="63">
        <f t="shared" si="5"/>
        <v>0</v>
      </c>
      <c r="D62" s="256">
        <v>0.61848000000000003</v>
      </c>
      <c r="E62" s="63">
        <f t="shared" si="6"/>
        <v>5.6555699429869585E-3</v>
      </c>
      <c r="F62" s="256">
        <v>0.85382009999999997</v>
      </c>
      <c r="G62" s="63">
        <f t="shared" si="7"/>
        <v>7.136589974492848E-3</v>
      </c>
      <c r="H62" s="63">
        <f t="shared" si="3"/>
        <v>38.051367869615824</v>
      </c>
      <c r="I62" s="64" t="s">
        <v>314</v>
      </c>
    </row>
    <row r="63" spans="1:9" x14ac:dyDescent="0.25">
      <c r="A63" s="255" t="s">
        <v>555</v>
      </c>
      <c r="B63" s="17">
        <v>0</v>
      </c>
      <c r="C63" s="63">
        <f t="shared" si="5"/>
        <v>0</v>
      </c>
      <c r="D63" s="256">
        <v>0</v>
      </c>
      <c r="E63" s="63">
        <f t="shared" si="6"/>
        <v>0</v>
      </c>
      <c r="F63" s="256">
        <v>0.82506225</v>
      </c>
      <c r="G63" s="63">
        <f t="shared" si="7"/>
        <v>6.8962196857189385E-3</v>
      </c>
      <c r="H63" s="63" t="s">
        <v>314</v>
      </c>
      <c r="I63" s="64" t="s">
        <v>314</v>
      </c>
    </row>
    <row r="64" spans="1:9" x14ac:dyDescent="0.25">
      <c r="A64" s="255" t="s">
        <v>548</v>
      </c>
      <c r="B64" s="17">
        <v>0</v>
      </c>
      <c r="C64" s="63">
        <f t="shared" si="5"/>
        <v>0</v>
      </c>
      <c r="D64" s="256">
        <v>0.26556099999999999</v>
      </c>
      <c r="E64" s="63">
        <f t="shared" si="6"/>
        <v>2.4283708602211226E-3</v>
      </c>
      <c r="F64" s="256">
        <v>0.67297600000000002</v>
      </c>
      <c r="G64" s="63">
        <f t="shared" si="7"/>
        <v>5.6250184022070921E-3</v>
      </c>
      <c r="H64" s="63">
        <f t="shared" si="3"/>
        <v>153.41672911308515</v>
      </c>
      <c r="I64" s="64" t="s">
        <v>314</v>
      </c>
    </row>
    <row r="65" spans="1:9" x14ac:dyDescent="0.25">
      <c r="A65" s="255" t="s">
        <v>364</v>
      </c>
      <c r="B65" s="17">
        <v>9.2813337100000002</v>
      </c>
      <c r="C65" s="63">
        <f t="shared" si="5"/>
        <v>0.11901425207045757</v>
      </c>
      <c r="D65" s="256">
        <v>0.92388709000000002</v>
      </c>
      <c r="E65" s="63">
        <f t="shared" si="6"/>
        <v>8.4483056152465513E-3</v>
      </c>
      <c r="F65" s="256">
        <v>0.46097313000000001</v>
      </c>
      <c r="G65" s="63">
        <f t="shared" si="7"/>
        <v>3.8530086350375085E-3</v>
      </c>
      <c r="H65" s="63">
        <f t="shared" si="3"/>
        <v>-50.10503610349182</v>
      </c>
      <c r="I65" s="64">
        <f t="shared" si="4"/>
        <v>-95.033330937090071</v>
      </c>
    </row>
    <row r="66" spans="1:9" x14ac:dyDescent="0.25">
      <c r="A66" s="255" t="s">
        <v>394</v>
      </c>
      <c r="B66" s="17">
        <v>0.28728543000000001</v>
      </c>
      <c r="C66" s="63">
        <f t="shared" si="5"/>
        <v>3.683852089635703E-3</v>
      </c>
      <c r="D66" s="256">
        <v>0.47283803000000002</v>
      </c>
      <c r="E66" s="63">
        <f t="shared" si="6"/>
        <v>4.3237753045679188E-3</v>
      </c>
      <c r="F66" s="256">
        <v>0.44091589000000003</v>
      </c>
      <c r="G66" s="63">
        <f t="shared" si="7"/>
        <v>3.6853617292080523E-3</v>
      </c>
      <c r="H66" s="63">
        <f t="shared" si="3"/>
        <v>-6.7511786224132564</v>
      </c>
      <c r="I66" s="64">
        <f t="shared" si="4"/>
        <v>53.476592947996004</v>
      </c>
    </row>
    <row r="67" spans="1:9" x14ac:dyDescent="0.25">
      <c r="A67" s="255" t="s">
        <v>383</v>
      </c>
      <c r="B67" s="17">
        <v>0.64763110999999995</v>
      </c>
      <c r="C67" s="63">
        <f t="shared" si="5"/>
        <v>8.3045534814856076E-3</v>
      </c>
      <c r="D67" s="256">
        <v>0.35496575000000002</v>
      </c>
      <c r="E67" s="63">
        <f t="shared" si="6"/>
        <v>3.2459151896420627E-3</v>
      </c>
      <c r="F67" s="256">
        <v>0.36531527000000003</v>
      </c>
      <c r="G67" s="63">
        <f t="shared" si="7"/>
        <v>3.0534597316356788E-3</v>
      </c>
      <c r="H67" s="63">
        <f t="shared" si="3"/>
        <v>2.9156390440486124</v>
      </c>
      <c r="I67" s="64">
        <f t="shared" si="4"/>
        <v>-43.592075124371334</v>
      </c>
    </row>
    <row r="68" spans="1:9" x14ac:dyDescent="0.25">
      <c r="A68" s="255" t="s">
        <v>576</v>
      </c>
      <c r="B68" s="17">
        <v>0.63892899999999997</v>
      </c>
      <c r="C68" s="63">
        <f t="shared" ref="C68:C99" si="8">(B68/$B$132)*100</f>
        <v>8.1929665969445436E-3</v>
      </c>
      <c r="D68" s="256">
        <v>0</v>
      </c>
      <c r="E68" s="63">
        <f t="shared" ref="E68:E99" si="9">(D68/$D$132)*100</f>
        <v>0</v>
      </c>
      <c r="F68" s="256">
        <v>0.32372099999999998</v>
      </c>
      <c r="G68" s="63">
        <f t="shared" ref="G68:G99" si="10">(F68/$F$132)*100</f>
        <v>2.705797208490172E-3</v>
      </c>
      <c r="H68" s="63" t="s">
        <v>314</v>
      </c>
      <c r="I68" s="64">
        <f t="shared" si="4"/>
        <v>-49.333807042723052</v>
      </c>
    </row>
    <row r="69" spans="1:9" x14ac:dyDescent="0.25">
      <c r="A69" s="255" t="s">
        <v>389</v>
      </c>
      <c r="B69" s="17">
        <v>0.20162209</v>
      </c>
      <c r="C69" s="63">
        <f t="shared" si="8"/>
        <v>2.5853937582675803E-3</v>
      </c>
      <c r="D69" s="256">
        <v>6.15529788</v>
      </c>
      <c r="E69" s="63">
        <f t="shared" si="9"/>
        <v>5.628592303754261E-2</v>
      </c>
      <c r="F69" s="256">
        <v>0.23989835999999998</v>
      </c>
      <c r="G69" s="63">
        <f t="shared" si="10"/>
        <v>2.0051720858682946E-3</v>
      </c>
      <c r="H69" s="63">
        <f t="shared" ref="H69:H131" si="11">((F69/D69)-1)*100</f>
        <v>-96.102571074919283</v>
      </c>
      <c r="I69" s="64">
        <f t="shared" ref="I69:I130" si="12">((F69/B69)-1)*100</f>
        <v>18.984164879949404</v>
      </c>
    </row>
    <row r="70" spans="1:9" x14ac:dyDescent="0.25">
      <c r="A70" s="255" t="s">
        <v>421</v>
      </c>
      <c r="B70" s="17">
        <v>5.8429690599999997</v>
      </c>
      <c r="C70" s="63">
        <f t="shared" si="8"/>
        <v>7.4924209631368213E-2</v>
      </c>
      <c r="D70" s="256">
        <v>2.0000000000000001E-4</v>
      </c>
      <c r="E70" s="63">
        <f t="shared" si="9"/>
        <v>1.8288610603372652E-6</v>
      </c>
      <c r="F70" s="256">
        <v>0.23457596999999999</v>
      </c>
      <c r="G70" s="63">
        <f t="shared" si="10"/>
        <v>1.9606852963041459E-3</v>
      </c>
      <c r="H70" s="63">
        <f t="shared" si="11"/>
        <v>117187.98499999999</v>
      </c>
      <c r="I70" s="64">
        <f t="shared" si="12"/>
        <v>-95.985329246292466</v>
      </c>
    </row>
    <row r="71" spans="1:9" x14ac:dyDescent="0.25">
      <c r="A71" s="255" t="s">
        <v>414</v>
      </c>
      <c r="B71" s="17">
        <v>0</v>
      </c>
      <c r="C71" s="63">
        <f t="shared" si="8"/>
        <v>0</v>
      </c>
      <c r="D71" s="256">
        <v>0</v>
      </c>
      <c r="E71" s="63">
        <f t="shared" si="9"/>
        <v>0</v>
      </c>
      <c r="F71" s="256">
        <v>0.22832849</v>
      </c>
      <c r="G71" s="63">
        <f t="shared" si="10"/>
        <v>1.9084662127596792E-3</v>
      </c>
      <c r="H71" s="63" t="s">
        <v>314</v>
      </c>
      <c r="I71" s="64" t="s">
        <v>314</v>
      </c>
    </row>
    <row r="72" spans="1:9" x14ac:dyDescent="0.25">
      <c r="A72" s="255" t="s">
        <v>500</v>
      </c>
      <c r="B72" s="17">
        <v>0</v>
      </c>
      <c r="C72" s="63">
        <f t="shared" si="8"/>
        <v>0</v>
      </c>
      <c r="D72" s="256">
        <v>3.394995E-2</v>
      </c>
      <c r="E72" s="63">
        <f t="shared" si="9"/>
        <v>3.1044870777698568E-4</v>
      </c>
      <c r="F72" s="256">
        <v>0.21506981999999999</v>
      </c>
      <c r="G72" s="63">
        <f t="shared" si="10"/>
        <v>1.7976446340721912E-3</v>
      </c>
      <c r="H72" s="63">
        <f t="shared" si="11"/>
        <v>533.49082988340183</v>
      </c>
      <c r="I72" s="64" t="s">
        <v>314</v>
      </c>
    </row>
    <row r="73" spans="1:9" x14ac:dyDescent="0.25">
      <c r="A73" s="255" t="s">
        <v>298</v>
      </c>
      <c r="B73" s="17">
        <v>2.12158223</v>
      </c>
      <c r="C73" s="63">
        <f t="shared" si="8"/>
        <v>2.7204982624143087E-2</v>
      </c>
      <c r="D73" s="256">
        <v>0.44893242</v>
      </c>
      <c r="E73" s="63">
        <f t="shared" si="9"/>
        <v>4.1051751083048729E-3</v>
      </c>
      <c r="F73" s="256">
        <v>0.20859488000000001</v>
      </c>
      <c r="G73" s="63">
        <f t="shared" si="10"/>
        <v>1.7435243435221764E-3</v>
      </c>
      <c r="H73" s="63">
        <f t="shared" si="11"/>
        <v>-53.535349485341243</v>
      </c>
      <c r="I73" s="64">
        <f t="shared" si="12"/>
        <v>-90.167956864910209</v>
      </c>
    </row>
    <row r="74" spans="1:9" x14ac:dyDescent="0.25">
      <c r="A74" s="255" t="s">
        <v>412</v>
      </c>
      <c r="B74" s="17">
        <v>0.10271960000000001</v>
      </c>
      <c r="C74" s="63">
        <f t="shared" si="8"/>
        <v>1.3171702202459193E-3</v>
      </c>
      <c r="D74" s="256">
        <v>0.71022568999999991</v>
      </c>
      <c r="E74" s="63">
        <f t="shared" si="9"/>
        <v>6.4945205424608281E-3</v>
      </c>
      <c r="F74" s="256">
        <v>0.192466</v>
      </c>
      <c r="G74" s="63">
        <f t="shared" si="10"/>
        <v>1.6087123341682172E-3</v>
      </c>
      <c r="H74" s="63">
        <f t="shared" si="11"/>
        <v>-72.900726809811673</v>
      </c>
      <c r="I74" s="64">
        <f t="shared" si="12"/>
        <v>87.37027792164298</v>
      </c>
    </row>
    <row r="75" spans="1:9" x14ac:dyDescent="0.25">
      <c r="A75" s="255" t="s">
        <v>391</v>
      </c>
      <c r="B75" s="17">
        <v>4.1407154799999999</v>
      </c>
      <c r="C75" s="63">
        <f t="shared" si="8"/>
        <v>5.3096265179841881E-2</v>
      </c>
      <c r="D75" s="256">
        <v>2.794E-3</v>
      </c>
      <c r="E75" s="63">
        <f t="shared" si="9"/>
        <v>2.5549189012911593E-5</v>
      </c>
      <c r="F75" s="256">
        <v>0.18116479999999999</v>
      </c>
      <c r="G75" s="63">
        <f t="shared" si="10"/>
        <v>1.5142521186969034E-3</v>
      </c>
      <c r="H75" s="63">
        <f t="shared" si="11"/>
        <v>6384.0658554044385</v>
      </c>
      <c r="I75" s="64">
        <f t="shared" si="12"/>
        <v>-95.62479477580527</v>
      </c>
    </row>
    <row r="76" spans="1:9" x14ac:dyDescent="0.25">
      <c r="A76" s="255" t="s">
        <v>435</v>
      </c>
      <c r="B76" s="17">
        <v>0</v>
      </c>
      <c r="C76" s="63">
        <f t="shared" si="8"/>
        <v>0</v>
      </c>
      <c r="D76" s="256">
        <v>0</v>
      </c>
      <c r="E76" s="63">
        <f t="shared" si="9"/>
        <v>0</v>
      </c>
      <c r="F76" s="256">
        <v>0.16666259</v>
      </c>
      <c r="G76" s="63">
        <f t="shared" si="10"/>
        <v>1.3930365060707895E-3</v>
      </c>
      <c r="H76" s="63" t="s">
        <v>314</v>
      </c>
      <c r="I76" s="64" t="s">
        <v>314</v>
      </c>
    </row>
    <row r="77" spans="1:9" x14ac:dyDescent="0.25">
      <c r="A77" s="255" t="s">
        <v>565</v>
      </c>
      <c r="B77" s="17">
        <v>0</v>
      </c>
      <c r="C77" s="63">
        <f t="shared" si="8"/>
        <v>0</v>
      </c>
      <c r="D77" s="256">
        <v>0</v>
      </c>
      <c r="E77" s="63">
        <f t="shared" si="9"/>
        <v>0</v>
      </c>
      <c r="F77" s="256">
        <v>0.13569465</v>
      </c>
      <c r="G77" s="63">
        <f t="shared" si="10"/>
        <v>1.1341933491403119E-3</v>
      </c>
      <c r="H77" s="63" t="s">
        <v>314</v>
      </c>
      <c r="I77" s="64" t="s">
        <v>314</v>
      </c>
    </row>
    <row r="78" spans="1:9" x14ac:dyDescent="0.25">
      <c r="A78" s="255" t="s">
        <v>387</v>
      </c>
      <c r="B78" s="17">
        <v>1.3057049999999999</v>
      </c>
      <c r="C78" s="63">
        <f t="shared" si="8"/>
        <v>1.674301440451674E-2</v>
      </c>
      <c r="D78" s="256">
        <v>0.58402399999999999</v>
      </c>
      <c r="E78" s="63">
        <f t="shared" si="9"/>
        <v>5.3404937595120548E-3</v>
      </c>
      <c r="F78" s="256">
        <v>0.1242</v>
      </c>
      <c r="G78" s="63">
        <f t="shared" si="10"/>
        <v>1.0381161966461223E-3</v>
      </c>
      <c r="H78" s="63">
        <f t="shared" si="11"/>
        <v>-78.733750667780782</v>
      </c>
      <c r="I78" s="64">
        <f t="shared" si="12"/>
        <v>-90.487897342814804</v>
      </c>
    </row>
    <row r="79" spans="1:9" x14ac:dyDescent="0.25">
      <c r="A79" s="255" t="s">
        <v>476</v>
      </c>
      <c r="B79" s="17">
        <v>0</v>
      </c>
      <c r="C79" s="63">
        <f t="shared" si="8"/>
        <v>0</v>
      </c>
      <c r="D79" s="256">
        <v>0</v>
      </c>
      <c r="E79" s="63">
        <f t="shared" si="9"/>
        <v>0</v>
      </c>
      <c r="F79" s="256">
        <v>0.11338517999999999</v>
      </c>
      <c r="G79" s="63">
        <f t="shared" si="10"/>
        <v>9.4772135118869542E-4</v>
      </c>
      <c r="H79" s="63" t="s">
        <v>314</v>
      </c>
      <c r="I79" s="64" t="s">
        <v>314</v>
      </c>
    </row>
    <row r="80" spans="1:9" x14ac:dyDescent="0.25">
      <c r="A80" s="255" t="s">
        <v>392</v>
      </c>
      <c r="B80" s="17">
        <v>0.19695376000000001</v>
      </c>
      <c r="C80" s="63">
        <f t="shared" si="8"/>
        <v>2.525531908588642E-3</v>
      </c>
      <c r="D80" s="256">
        <v>2.8814374100000002</v>
      </c>
      <c r="E80" s="63">
        <f t="shared" si="9"/>
        <v>2.6348743384740317E-2</v>
      </c>
      <c r="F80" s="256">
        <v>0.10856863999999999</v>
      </c>
      <c r="G80" s="63">
        <f t="shared" si="10"/>
        <v>9.0746267014365578E-4</v>
      </c>
      <c r="H80" s="63">
        <f t="shared" si="11"/>
        <v>-96.232136099045093</v>
      </c>
      <c r="I80" s="64">
        <f t="shared" si="12"/>
        <v>-44.876076496330917</v>
      </c>
    </row>
    <row r="81" spans="1:9" x14ac:dyDescent="0.25">
      <c r="A81" s="255" t="s">
        <v>419</v>
      </c>
      <c r="B81" s="17">
        <v>0.63919354000000006</v>
      </c>
      <c r="C81" s="63">
        <f t="shared" si="8"/>
        <v>8.1963587850962111E-3</v>
      </c>
      <c r="D81" s="256">
        <v>0</v>
      </c>
      <c r="E81" s="63">
        <f t="shared" si="9"/>
        <v>0</v>
      </c>
      <c r="F81" s="256">
        <v>8.4791979999999989E-2</v>
      </c>
      <c r="G81" s="63">
        <f t="shared" si="10"/>
        <v>7.0872727684133711E-4</v>
      </c>
      <c r="H81" s="63" t="s">
        <v>314</v>
      </c>
      <c r="I81" s="64">
        <f t="shared" si="12"/>
        <v>-86.734537398484974</v>
      </c>
    </row>
    <row r="82" spans="1:9" x14ac:dyDescent="0.25">
      <c r="A82" s="255" t="s">
        <v>384</v>
      </c>
      <c r="B82" s="17">
        <v>2.235E-3</v>
      </c>
      <c r="C82" s="63">
        <f t="shared" si="8"/>
        <v>2.8659335143922185E-5</v>
      </c>
      <c r="D82" s="256">
        <v>5.69083E-3</v>
      </c>
      <c r="E82" s="63">
        <f t="shared" si="9"/>
        <v>5.2038686939995595E-5</v>
      </c>
      <c r="F82" s="256">
        <v>8.175199000000001E-2</v>
      </c>
      <c r="G82" s="63">
        <f t="shared" si="10"/>
        <v>6.8331775303584409E-4</v>
      </c>
      <c r="H82" s="63">
        <f t="shared" si="11"/>
        <v>1336.5565304182344</v>
      </c>
      <c r="I82" s="64">
        <f t="shared" si="12"/>
        <v>3557.8071588366897</v>
      </c>
    </row>
    <row r="83" spans="1:9" x14ac:dyDescent="0.25">
      <c r="A83" s="255" t="s">
        <v>303</v>
      </c>
      <c r="B83" s="17">
        <v>1.8028850000000001</v>
      </c>
      <c r="C83" s="63">
        <f t="shared" si="8"/>
        <v>2.3118338004899396E-2</v>
      </c>
      <c r="D83" s="256">
        <v>0.51200000000000001</v>
      </c>
      <c r="E83" s="63">
        <f t="shared" si="9"/>
        <v>4.6818843144633988E-3</v>
      </c>
      <c r="F83" s="256">
        <v>7.5875970000000001E-2</v>
      </c>
      <c r="G83" s="63">
        <f t="shared" si="10"/>
        <v>6.34203489478545E-4</v>
      </c>
      <c r="H83" s="63">
        <f t="shared" si="11"/>
        <v>-85.180474609374997</v>
      </c>
      <c r="I83" s="64">
        <f t="shared" si="12"/>
        <v>-95.791413761831734</v>
      </c>
    </row>
    <row r="84" spans="1:9" x14ac:dyDescent="0.25">
      <c r="A84" s="255" t="s">
        <v>304</v>
      </c>
      <c r="B84" s="17">
        <v>4.4491999999999997E-2</v>
      </c>
      <c r="C84" s="63">
        <f t="shared" si="8"/>
        <v>5.7051952537959087E-4</v>
      </c>
      <c r="D84" s="256">
        <v>2.1571709999999997E-2</v>
      </c>
      <c r="E84" s="63">
        <f t="shared" si="9"/>
        <v>1.9725830211943991E-4</v>
      </c>
      <c r="F84" s="256">
        <v>7.2938199999999995E-2</v>
      </c>
      <c r="G84" s="63">
        <f t="shared" si="10"/>
        <v>6.0964836372153137E-4</v>
      </c>
      <c r="H84" s="63">
        <f t="shared" si="11"/>
        <v>238.1196947298105</v>
      </c>
      <c r="I84" s="64">
        <f t="shared" si="12"/>
        <v>63.935538973298577</v>
      </c>
    </row>
    <row r="85" spans="1:9" x14ac:dyDescent="0.25">
      <c r="A85" s="255" t="s">
        <v>409</v>
      </c>
      <c r="B85" s="17">
        <v>0.20911450000000001</v>
      </c>
      <c r="C85" s="63">
        <f t="shared" si="8"/>
        <v>2.6814686975184412E-3</v>
      </c>
      <c r="D85" s="256">
        <v>1.3749860000000001E-2</v>
      </c>
      <c r="E85" s="63">
        <f t="shared" si="9"/>
        <v>1.2573291769544474E-4</v>
      </c>
      <c r="F85" s="256">
        <v>5.7300940000000002E-2</v>
      </c>
      <c r="G85" s="63">
        <f t="shared" si="10"/>
        <v>4.7894552252051252E-4</v>
      </c>
      <c r="H85" s="63">
        <f t="shared" si="11"/>
        <v>316.73835224504103</v>
      </c>
      <c r="I85" s="64">
        <f t="shared" si="12"/>
        <v>-72.598294235932954</v>
      </c>
    </row>
    <row r="86" spans="1:9" x14ac:dyDescent="0.25">
      <c r="A86" s="255" t="s">
        <v>413</v>
      </c>
      <c r="B86" s="17">
        <v>0</v>
      </c>
      <c r="C86" s="63">
        <f t="shared" si="8"/>
        <v>0</v>
      </c>
      <c r="D86" s="256">
        <v>0.51878000000000002</v>
      </c>
      <c r="E86" s="63">
        <f t="shared" si="9"/>
        <v>4.7438827044088321E-3</v>
      </c>
      <c r="F86" s="256">
        <v>3.7989990000000001E-2</v>
      </c>
      <c r="G86" s="63">
        <f t="shared" si="10"/>
        <v>3.1753642455252995E-4</v>
      </c>
      <c r="H86" s="63">
        <f t="shared" si="11"/>
        <v>-92.677051929526968</v>
      </c>
      <c r="I86" s="64" t="s">
        <v>314</v>
      </c>
    </row>
    <row r="87" spans="1:9" x14ac:dyDescent="0.25">
      <c r="A87" s="255" t="s">
        <v>424</v>
      </c>
      <c r="B87" s="17">
        <v>2.1994470000000002E-2</v>
      </c>
      <c r="C87" s="63">
        <f t="shared" si="8"/>
        <v>2.8203440136149538E-4</v>
      </c>
      <c r="D87" s="256">
        <v>2.0299000000000001E-2</v>
      </c>
      <c r="E87" s="63">
        <f t="shared" si="9"/>
        <v>1.8562025331893072E-4</v>
      </c>
      <c r="F87" s="256">
        <v>3.15E-2</v>
      </c>
      <c r="G87" s="63">
        <f t="shared" si="10"/>
        <v>2.63290339729089E-4</v>
      </c>
      <c r="H87" s="63">
        <f t="shared" si="11"/>
        <v>55.180058130942399</v>
      </c>
      <c r="I87" s="64">
        <f t="shared" si="12"/>
        <v>43.217817933325954</v>
      </c>
    </row>
    <row r="88" spans="1:9" x14ac:dyDescent="0.25">
      <c r="A88" s="255" t="s">
        <v>574</v>
      </c>
      <c r="B88" s="17">
        <v>0</v>
      </c>
      <c r="C88" s="63">
        <f t="shared" si="8"/>
        <v>0</v>
      </c>
      <c r="D88" s="256">
        <v>2.2005250000000001E-2</v>
      </c>
      <c r="E88" s="63">
        <f t="shared" si="9"/>
        <v>2.0122272423993303E-4</v>
      </c>
      <c r="F88" s="256">
        <v>2.80053E-2</v>
      </c>
      <c r="G88" s="63">
        <f t="shared" si="10"/>
        <v>2.3408015718143037E-4</v>
      </c>
      <c r="H88" s="63">
        <f t="shared" si="11"/>
        <v>27.266447779507153</v>
      </c>
      <c r="I88" s="64" t="s">
        <v>314</v>
      </c>
    </row>
    <row r="89" spans="1:9" x14ac:dyDescent="0.25">
      <c r="A89" s="255" t="s">
        <v>400</v>
      </c>
      <c r="B89" s="17">
        <v>0</v>
      </c>
      <c r="C89" s="63">
        <f t="shared" si="8"/>
        <v>0</v>
      </c>
      <c r="D89" s="256">
        <v>2.0997999999999999E-2</v>
      </c>
      <c r="E89" s="63">
        <f t="shared" si="9"/>
        <v>1.9201212272480949E-4</v>
      </c>
      <c r="F89" s="256">
        <v>2.6814000000000001E-2</v>
      </c>
      <c r="G89" s="63">
        <f t="shared" si="10"/>
        <v>2.2412276728558071E-4</v>
      </c>
      <c r="H89" s="63">
        <f t="shared" si="11"/>
        <v>27.697875988189359</v>
      </c>
      <c r="I89" s="64" t="s">
        <v>314</v>
      </c>
    </row>
    <row r="90" spans="1:9" x14ac:dyDescent="0.25">
      <c r="A90" s="255" t="s">
        <v>405</v>
      </c>
      <c r="B90" s="17">
        <v>0</v>
      </c>
      <c r="C90" s="63">
        <f t="shared" si="8"/>
        <v>0</v>
      </c>
      <c r="D90" s="256">
        <v>0</v>
      </c>
      <c r="E90" s="63">
        <f t="shared" si="9"/>
        <v>0</v>
      </c>
      <c r="F90" s="256">
        <v>2.1420999999999999E-2</v>
      </c>
      <c r="G90" s="63">
        <f t="shared" si="10"/>
        <v>1.7904578943926398E-4</v>
      </c>
      <c r="H90" s="63" t="s">
        <v>314</v>
      </c>
      <c r="I90" s="64" t="s">
        <v>314</v>
      </c>
    </row>
    <row r="91" spans="1:9" x14ac:dyDescent="0.25">
      <c r="A91" s="255" t="s">
        <v>566</v>
      </c>
      <c r="B91" s="17">
        <v>0.11888661</v>
      </c>
      <c r="C91" s="63">
        <f t="shared" si="8"/>
        <v>1.5244792841676827E-3</v>
      </c>
      <c r="D91" s="256">
        <v>9.778255000000001E-2</v>
      </c>
      <c r="E91" s="63">
        <f t="shared" si="9"/>
        <v>8.9415349037740835E-4</v>
      </c>
      <c r="F91" s="256">
        <v>9.8951600000000001E-3</v>
      </c>
      <c r="G91" s="63">
        <f t="shared" si="10"/>
        <v>8.2707937716625153E-5</v>
      </c>
      <c r="H91" s="63">
        <f t="shared" si="11"/>
        <v>-89.880443903334495</v>
      </c>
      <c r="I91" s="64">
        <f t="shared" si="12"/>
        <v>-91.676808683501037</v>
      </c>
    </row>
    <row r="92" spans="1:9" x14ac:dyDescent="0.25">
      <c r="A92" s="255" t="s">
        <v>411</v>
      </c>
      <c r="B92" s="17">
        <v>0.85948000000000002</v>
      </c>
      <c r="C92" s="63">
        <f t="shared" si="8"/>
        <v>1.1021085176509279E-2</v>
      </c>
      <c r="D92" s="256">
        <v>0.156999</v>
      </c>
      <c r="E92" s="63">
        <f t="shared" si="9"/>
        <v>1.4356467880594515E-3</v>
      </c>
      <c r="F92" s="256">
        <v>7.8165200000000004E-3</v>
      </c>
      <c r="G92" s="63">
        <f t="shared" si="10"/>
        <v>6.533378432695933E-5</v>
      </c>
      <c r="H92" s="63">
        <f t="shared" si="11"/>
        <v>-95.021293129255596</v>
      </c>
      <c r="I92" s="64">
        <f t="shared" si="12"/>
        <v>-99.09055242704892</v>
      </c>
    </row>
    <row r="93" spans="1:9" x14ac:dyDescent="0.25">
      <c r="A93" s="255" t="s">
        <v>426</v>
      </c>
      <c r="B93" s="17">
        <v>0</v>
      </c>
      <c r="C93" s="63">
        <f t="shared" si="8"/>
        <v>0</v>
      </c>
      <c r="D93" s="256">
        <v>0</v>
      </c>
      <c r="E93" s="63">
        <f t="shared" si="9"/>
        <v>0</v>
      </c>
      <c r="F93" s="256">
        <v>7.4611E-3</v>
      </c>
      <c r="G93" s="63">
        <f t="shared" si="10"/>
        <v>6.2363033452466856E-5</v>
      </c>
      <c r="H93" s="63" t="s">
        <v>314</v>
      </c>
      <c r="I93" s="64" t="s">
        <v>314</v>
      </c>
    </row>
    <row r="94" spans="1:9" x14ac:dyDescent="0.25">
      <c r="A94" s="255" t="s">
        <v>449</v>
      </c>
      <c r="B94" s="17">
        <v>0</v>
      </c>
      <c r="C94" s="63">
        <f t="shared" si="8"/>
        <v>0</v>
      </c>
      <c r="D94" s="256">
        <v>0</v>
      </c>
      <c r="E94" s="63">
        <f t="shared" si="9"/>
        <v>0</v>
      </c>
      <c r="F94" s="256">
        <v>3.715E-3</v>
      </c>
      <c r="G94" s="63">
        <f t="shared" si="10"/>
        <v>3.1051543241065573E-5</v>
      </c>
      <c r="H94" s="63" t="s">
        <v>314</v>
      </c>
      <c r="I94" s="64" t="s">
        <v>314</v>
      </c>
    </row>
    <row r="95" spans="1:9" x14ac:dyDescent="0.25">
      <c r="A95" s="255" t="s">
        <v>498</v>
      </c>
      <c r="B95" s="17">
        <v>0</v>
      </c>
      <c r="C95" s="63">
        <f t="shared" si="8"/>
        <v>0</v>
      </c>
      <c r="D95" s="256">
        <v>0</v>
      </c>
      <c r="E95" s="63">
        <f t="shared" si="9"/>
        <v>0</v>
      </c>
      <c r="F95" s="256">
        <v>3.4505100000000004E-3</v>
      </c>
      <c r="G95" s="63">
        <f t="shared" si="10"/>
        <v>2.8840823813924411E-5</v>
      </c>
      <c r="H95" s="63" t="s">
        <v>314</v>
      </c>
      <c r="I95" s="64" t="s">
        <v>314</v>
      </c>
    </row>
    <row r="96" spans="1:9" x14ac:dyDescent="0.25">
      <c r="A96" s="255" t="s">
        <v>386</v>
      </c>
      <c r="B96" s="17">
        <v>1.0203164899999999</v>
      </c>
      <c r="C96" s="63">
        <f t="shared" si="8"/>
        <v>1.3083486460751824E-2</v>
      </c>
      <c r="D96" s="256">
        <v>1.5859379</v>
      </c>
      <c r="E96" s="63">
        <f t="shared" si="9"/>
        <v>1.4502300347115278E-2</v>
      </c>
      <c r="F96" s="256">
        <v>2.3999999999999998E-3</v>
      </c>
      <c r="G96" s="63">
        <f t="shared" si="10"/>
        <v>2.0060216360311541E-5</v>
      </c>
      <c r="H96" s="63">
        <f t="shared" si="11"/>
        <v>-99.848669988906877</v>
      </c>
      <c r="I96" s="64">
        <f t="shared" si="12"/>
        <v>-99.764778867780521</v>
      </c>
    </row>
    <row r="97" spans="1:9" x14ac:dyDescent="0.25">
      <c r="A97" s="255" t="s">
        <v>437</v>
      </c>
      <c r="B97" s="17">
        <v>2.6252309999999999</v>
      </c>
      <c r="C97" s="63">
        <f t="shared" si="8"/>
        <v>3.3663255060050995E-2</v>
      </c>
      <c r="D97" s="256">
        <v>2.2501E-2</v>
      </c>
      <c r="E97" s="63">
        <f t="shared" si="9"/>
        <v>2.0575601359324402E-4</v>
      </c>
      <c r="F97" s="256">
        <v>2.16E-3</v>
      </c>
      <c r="G97" s="63">
        <f t="shared" si="10"/>
        <v>1.8054194724280388E-5</v>
      </c>
      <c r="H97" s="63">
        <f t="shared" si="11"/>
        <v>-90.400426647704549</v>
      </c>
      <c r="I97" s="64">
        <f t="shared" si="12"/>
        <v>-99.917721526219978</v>
      </c>
    </row>
    <row r="98" spans="1:9" x14ac:dyDescent="0.25">
      <c r="A98" s="255" t="s">
        <v>607</v>
      </c>
      <c r="B98" s="17">
        <v>0</v>
      </c>
      <c r="C98" s="63">
        <f t="shared" si="8"/>
        <v>0</v>
      </c>
      <c r="D98" s="256">
        <v>0</v>
      </c>
      <c r="E98" s="63">
        <f t="shared" si="9"/>
        <v>0</v>
      </c>
      <c r="F98" s="256">
        <v>1.84637E-3</v>
      </c>
      <c r="G98" s="63">
        <f t="shared" si="10"/>
        <v>1.5432742367161844E-5</v>
      </c>
      <c r="H98" s="63" t="s">
        <v>314</v>
      </c>
      <c r="I98" s="64" t="s">
        <v>314</v>
      </c>
    </row>
    <row r="99" spans="1:9" x14ac:dyDescent="0.25">
      <c r="A99" s="255" t="s">
        <v>403</v>
      </c>
      <c r="B99" s="17">
        <v>0</v>
      </c>
      <c r="C99" s="63">
        <f t="shared" si="8"/>
        <v>0</v>
      </c>
      <c r="D99" s="256">
        <v>1.642E-3</v>
      </c>
      <c r="E99" s="63">
        <f t="shared" si="9"/>
        <v>1.5014949305368947E-5</v>
      </c>
      <c r="F99" s="256">
        <v>7.5000000000000002E-4</v>
      </c>
      <c r="G99" s="63">
        <f t="shared" si="10"/>
        <v>6.2688176125973572E-6</v>
      </c>
      <c r="H99" s="63">
        <f t="shared" si="11"/>
        <v>-54.323995127892807</v>
      </c>
      <c r="I99" s="64" t="s">
        <v>314</v>
      </c>
    </row>
    <row r="100" spans="1:9" x14ac:dyDescent="0.25">
      <c r="A100" s="255" t="s">
        <v>602</v>
      </c>
      <c r="B100" s="17">
        <v>5.0000000000000002E-5</v>
      </c>
      <c r="C100" s="63">
        <f t="shared" ref="C100:C131" si="13">(B100/$B$132)*100</f>
        <v>6.4114843722420987E-7</v>
      </c>
      <c r="D100" s="256">
        <v>0</v>
      </c>
      <c r="E100" s="63">
        <f t="shared" ref="E100:E131" si="14">(D100/$D$132)*100</f>
        <v>0</v>
      </c>
      <c r="F100" s="256">
        <v>2.5000000000000001E-4</v>
      </c>
      <c r="G100" s="63">
        <f t="shared" ref="G100:G131" si="15">(F100/$F$132)*100</f>
        <v>2.089605870865786E-6</v>
      </c>
      <c r="H100" s="63" t="s">
        <v>314</v>
      </c>
      <c r="I100" s="64">
        <f t="shared" si="12"/>
        <v>400</v>
      </c>
    </row>
    <row r="101" spans="1:9" x14ac:dyDescent="0.25">
      <c r="A101" s="255" t="s">
        <v>438</v>
      </c>
      <c r="B101" s="17">
        <v>3.6233679999999997E-2</v>
      </c>
      <c r="C101" s="63">
        <f t="shared" si="13"/>
        <v>4.646233461376422E-4</v>
      </c>
      <c r="D101" s="256">
        <v>0</v>
      </c>
      <c r="E101" s="63">
        <f t="shared" si="14"/>
        <v>0</v>
      </c>
      <c r="F101" s="256">
        <v>9.3620000000000002E-5</v>
      </c>
      <c r="G101" s="63">
        <f t="shared" si="15"/>
        <v>7.825156065218194E-7</v>
      </c>
      <c r="H101" s="63" t="s">
        <v>314</v>
      </c>
      <c r="I101" s="64">
        <f t="shared" si="12"/>
        <v>-99.741621607300175</v>
      </c>
    </row>
    <row r="102" spans="1:9" x14ac:dyDescent="0.25">
      <c r="A102" s="255" t="s">
        <v>430</v>
      </c>
      <c r="B102" s="17">
        <v>0.55459457999999995</v>
      </c>
      <c r="C102" s="63">
        <f t="shared" si="13"/>
        <v>7.1115489652003403E-3</v>
      </c>
      <c r="D102" s="256">
        <v>0.66720657999999999</v>
      </c>
      <c r="E102" s="63">
        <f t="shared" si="14"/>
        <v>6.1011406668140013E-3</v>
      </c>
      <c r="F102" s="256">
        <v>4.8000000000000001E-5</v>
      </c>
      <c r="G102" s="63">
        <f t="shared" si="15"/>
        <v>4.0120432720623086E-7</v>
      </c>
      <c r="H102" s="63">
        <f t="shared" si="11"/>
        <v>-99.992805826345418</v>
      </c>
      <c r="I102" s="64">
        <f t="shared" si="12"/>
        <v>-99.991345029011995</v>
      </c>
    </row>
    <row r="103" spans="1:9" x14ac:dyDescent="0.25">
      <c r="A103" s="255" t="s">
        <v>397</v>
      </c>
      <c r="B103" s="17">
        <v>1.0148000000000001E-2</v>
      </c>
      <c r="C103" s="63">
        <f t="shared" si="13"/>
        <v>1.3012748681902567E-4</v>
      </c>
      <c r="D103" s="256">
        <v>0</v>
      </c>
      <c r="E103" s="63">
        <f t="shared" si="14"/>
        <v>0</v>
      </c>
      <c r="F103" s="256">
        <v>4.0000000000000003E-5</v>
      </c>
      <c r="G103" s="63">
        <f t="shared" si="15"/>
        <v>3.3433693933852575E-7</v>
      </c>
      <c r="H103" s="63" t="s">
        <v>314</v>
      </c>
      <c r="I103" s="64">
        <f t="shared" si="12"/>
        <v>-99.605833661805278</v>
      </c>
    </row>
    <row r="104" spans="1:9" x14ac:dyDescent="0.25">
      <c r="A104" s="255" t="s">
        <v>417</v>
      </c>
      <c r="B104" s="17">
        <v>4.8160000000000001E-2</v>
      </c>
      <c r="C104" s="63">
        <f t="shared" si="13"/>
        <v>6.1755417473435901E-4</v>
      </c>
      <c r="D104" s="256">
        <v>0</v>
      </c>
      <c r="E104" s="63">
        <f t="shared" si="14"/>
        <v>0</v>
      </c>
      <c r="F104" s="256">
        <v>0</v>
      </c>
      <c r="G104" s="63">
        <f t="shared" si="15"/>
        <v>0</v>
      </c>
      <c r="H104" s="63" t="s">
        <v>314</v>
      </c>
      <c r="I104" s="64">
        <f t="shared" si="12"/>
        <v>-100</v>
      </c>
    </row>
    <row r="105" spans="1:9" x14ac:dyDescent="0.25">
      <c r="A105" s="255" t="s">
        <v>418</v>
      </c>
      <c r="B105" s="17">
        <v>5.5267459999999997E-2</v>
      </c>
      <c r="C105" s="63">
        <f t="shared" si="13"/>
        <v>7.0869291216703063E-4</v>
      </c>
      <c r="D105" s="256">
        <v>0.27608269000000002</v>
      </c>
      <c r="E105" s="63">
        <f t="shared" si="14"/>
        <v>2.5245844058708225E-3</v>
      </c>
      <c r="F105" s="256">
        <v>0</v>
      </c>
      <c r="G105" s="63">
        <f t="shared" si="15"/>
        <v>0</v>
      </c>
      <c r="H105" s="63">
        <f t="shared" si="11"/>
        <v>-100</v>
      </c>
      <c r="I105" s="64">
        <f t="shared" si="12"/>
        <v>-100</v>
      </c>
    </row>
    <row r="106" spans="1:9" x14ac:dyDescent="0.25">
      <c r="A106" s="255" t="s">
        <v>398</v>
      </c>
      <c r="B106" s="17">
        <v>5.0000000000000002E-5</v>
      </c>
      <c r="C106" s="63">
        <f t="shared" si="13"/>
        <v>6.4114843722420987E-7</v>
      </c>
      <c r="D106" s="256">
        <v>0</v>
      </c>
      <c r="E106" s="63">
        <f t="shared" si="14"/>
        <v>0</v>
      </c>
      <c r="F106" s="256">
        <v>0</v>
      </c>
      <c r="G106" s="63">
        <f t="shared" si="15"/>
        <v>0</v>
      </c>
      <c r="H106" s="63" t="s">
        <v>314</v>
      </c>
      <c r="I106" s="64">
        <f t="shared" si="12"/>
        <v>-100</v>
      </c>
    </row>
    <row r="107" spans="1:9" x14ac:dyDescent="0.25">
      <c r="A107" s="255" t="s">
        <v>407</v>
      </c>
      <c r="B107" s="17">
        <v>0</v>
      </c>
      <c r="C107" s="63">
        <f t="shared" si="13"/>
        <v>0</v>
      </c>
      <c r="D107" s="256">
        <v>8.3767960000000002E-2</v>
      </c>
      <c r="E107" s="63">
        <f t="shared" si="14"/>
        <v>7.6599980073944812E-4</v>
      </c>
      <c r="F107" s="256">
        <v>0</v>
      </c>
      <c r="G107" s="63">
        <f t="shared" si="15"/>
        <v>0</v>
      </c>
      <c r="H107" s="63">
        <f t="shared" si="11"/>
        <v>-100</v>
      </c>
      <c r="I107" s="64" t="s">
        <v>314</v>
      </c>
    </row>
    <row r="108" spans="1:9" x14ac:dyDescent="0.25">
      <c r="A108" s="255" t="s">
        <v>597</v>
      </c>
      <c r="B108" s="17">
        <v>0.79628880000000002</v>
      </c>
      <c r="C108" s="63">
        <f t="shared" si="13"/>
        <v>1.0210786393982828E-2</v>
      </c>
      <c r="D108" s="256">
        <v>0</v>
      </c>
      <c r="E108" s="63">
        <f t="shared" si="14"/>
        <v>0</v>
      </c>
      <c r="F108" s="256">
        <v>0</v>
      </c>
      <c r="G108" s="63">
        <f t="shared" si="15"/>
        <v>0</v>
      </c>
      <c r="H108" s="63" t="s">
        <v>314</v>
      </c>
      <c r="I108" s="64">
        <f t="shared" si="12"/>
        <v>-100</v>
      </c>
    </row>
    <row r="109" spans="1:9" x14ac:dyDescent="0.25">
      <c r="A109" s="255" t="s">
        <v>415</v>
      </c>
      <c r="B109" s="17">
        <v>1.1249999999999999E-3</v>
      </c>
      <c r="C109" s="63">
        <f t="shared" si="13"/>
        <v>1.4425839837544723E-5</v>
      </c>
      <c r="D109" s="256">
        <v>1.825E-3</v>
      </c>
      <c r="E109" s="63">
        <f t="shared" si="14"/>
        <v>1.6688357175577546E-5</v>
      </c>
      <c r="F109" s="256">
        <v>0</v>
      </c>
      <c r="G109" s="63">
        <f t="shared" si="15"/>
        <v>0</v>
      </c>
      <c r="H109" s="63">
        <f t="shared" si="11"/>
        <v>-100</v>
      </c>
      <c r="I109" s="64">
        <f t="shared" si="12"/>
        <v>-100</v>
      </c>
    </row>
    <row r="110" spans="1:9" x14ac:dyDescent="0.25">
      <c r="A110" s="255" t="s">
        <v>401</v>
      </c>
      <c r="B110" s="17">
        <v>2.5000000000000001E-3</v>
      </c>
      <c r="C110" s="63">
        <f t="shared" si="13"/>
        <v>3.2057421861210496E-5</v>
      </c>
      <c r="D110" s="256">
        <v>0</v>
      </c>
      <c r="E110" s="63">
        <f t="shared" si="14"/>
        <v>0</v>
      </c>
      <c r="F110" s="256">
        <v>0</v>
      </c>
      <c r="G110" s="63">
        <f t="shared" si="15"/>
        <v>0</v>
      </c>
      <c r="H110" s="63" t="s">
        <v>314</v>
      </c>
      <c r="I110" s="64">
        <f t="shared" si="12"/>
        <v>-100</v>
      </c>
    </row>
    <row r="111" spans="1:9" x14ac:dyDescent="0.25">
      <c r="A111" s="255" t="s">
        <v>453</v>
      </c>
      <c r="B111" s="17">
        <v>1.0077639</v>
      </c>
      <c r="C111" s="63">
        <f t="shared" si="13"/>
        <v>1.29225249915195E-2</v>
      </c>
      <c r="D111" s="256">
        <v>0</v>
      </c>
      <c r="E111" s="63">
        <f t="shared" si="14"/>
        <v>0</v>
      </c>
      <c r="F111" s="256">
        <v>0</v>
      </c>
      <c r="G111" s="63">
        <f t="shared" si="15"/>
        <v>0</v>
      </c>
      <c r="H111" s="63" t="s">
        <v>314</v>
      </c>
      <c r="I111" s="64">
        <f t="shared" si="12"/>
        <v>-100</v>
      </c>
    </row>
    <row r="112" spans="1:9" x14ac:dyDescent="0.25">
      <c r="A112" s="255" t="s">
        <v>556</v>
      </c>
      <c r="B112" s="17">
        <v>1.0510000000000001E-3</v>
      </c>
      <c r="C112" s="63">
        <f t="shared" si="13"/>
        <v>1.3476940150452893E-5</v>
      </c>
      <c r="D112" s="256">
        <v>0</v>
      </c>
      <c r="E112" s="63">
        <f t="shared" si="14"/>
        <v>0</v>
      </c>
      <c r="F112" s="256">
        <v>0</v>
      </c>
      <c r="G112" s="63">
        <f t="shared" si="15"/>
        <v>0</v>
      </c>
      <c r="H112" s="63" t="s">
        <v>314</v>
      </c>
      <c r="I112" s="64">
        <f t="shared" si="12"/>
        <v>-100</v>
      </c>
    </row>
    <row r="113" spans="1:9" x14ac:dyDescent="0.25">
      <c r="A113" s="255" t="s">
        <v>423</v>
      </c>
      <c r="B113" s="17">
        <v>1.5E-3</v>
      </c>
      <c r="C113" s="63">
        <f t="shared" si="13"/>
        <v>1.9234453116726299E-5</v>
      </c>
      <c r="D113" s="256">
        <v>0</v>
      </c>
      <c r="E113" s="63">
        <f t="shared" si="14"/>
        <v>0</v>
      </c>
      <c r="F113" s="256">
        <v>0</v>
      </c>
      <c r="G113" s="63">
        <f t="shared" si="15"/>
        <v>0</v>
      </c>
      <c r="H113" s="63" t="s">
        <v>314</v>
      </c>
      <c r="I113" s="64">
        <f t="shared" si="12"/>
        <v>-100</v>
      </c>
    </row>
    <row r="114" spans="1:9" x14ac:dyDescent="0.25">
      <c r="A114" s="255" t="s">
        <v>588</v>
      </c>
      <c r="B114" s="17">
        <v>1.12511687</v>
      </c>
      <c r="C114" s="63">
        <f t="shared" si="13"/>
        <v>1.4427338457901891E-2</v>
      </c>
      <c r="D114" s="256">
        <v>0</v>
      </c>
      <c r="E114" s="63">
        <f t="shared" si="14"/>
        <v>0</v>
      </c>
      <c r="F114" s="256">
        <v>0</v>
      </c>
      <c r="G114" s="63">
        <f t="shared" si="15"/>
        <v>0</v>
      </c>
      <c r="H114" s="63" t="s">
        <v>314</v>
      </c>
      <c r="I114" s="64">
        <f t="shared" si="12"/>
        <v>-100</v>
      </c>
    </row>
    <row r="115" spans="1:9" x14ac:dyDescent="0.25">
      <c r="A115" s="255" t="s">
        <v>584</v>
      </c>
      <c r="B115" s="17">
        <v>0</v>
      </c>
      <c r="C115" s="63">
        <f t="shared" si="13"/>
        <v>0</v>
      </c>
      <c r="D115" s="256">
        <v>0.1741</v>
      </c>
      <c r="E115" s="63">
        <f t="shared" si="14"/>
        <v>1.5920235530235893E-3</v>
      </c>
      <c r="F115" s="256">
        <v>0</v>
      </c>
      <c r="G115" s="63">
        <f t="shared" si="15"/>
        <v>0</v>
      </c>
      <c r="H115" s="63">
        <f t="shared" si="11"/>
        <v>-100</v>
      </c>
      <c r="I115" s="64" t="s">
        <v>314</v>
      </c>
    </row>
    <row r="116" spans="1:9" x14ac:dyDescent="0.25">
      <c r="A116" s="255" t="s">
        <v>482</v>
      </c>
      <c r="B116" s="17">
        <v>0</v>
      </c>
      <c r="C116" s="63">
        <f t="shared" si="13"/>
        <v>0</v>
      </c>
      <c r="D116" s="256">
        <v>0.51510259999999997</v>
      </c>
      <c r="E116" s="63">
        <f t="shared" si="14"/>
        <v>4.7102554360924104E-3</v>
      </c>
      <c r="F116" s="256">
        <v>0</v>
      </c>
      <c r="G116" s="63">
        <f t="shared" si="15"/>
        <v>0</v>
      </c>
      <c r="H116" s="63">
        <f t="shared" si="11"/>
        <v>-100</v>
      </c>
      <c r="I116" s="64" t="s">
        <v>314</v>
      </c>
    </row>
    <row r="117" spans="1:9" x14ac:dyDescent="0.25">
      <c r="A117" s="255" t="s">
        <v>601</v>
      </c>
      <c r="B117" s="17">
        <v>6.7723000000000005E-2</v>
      </c>
      <c r="C117" s="63">
        <f t="shared" si="13"/>
        <v>8.6840991228270337E-4</v>
      </c>
      <c r="D117" s="256">
        <v>0</v>
      </c>
      <c r="E117" s="63">
        <f t="shared" si="14"/>
        <v>0</v>
      </c>
      <c r="F117" s="256">
        <v>0</v>
      </c>
      <c r="G117" s="63">
        <f t="shared" si="15"/>
        <v>0</v>
      </c>
      <c r="H117" s="63" t="s">
        <v>314</v>
      </c>
      <c r="I117" s="64">
        <f t="shared" si="12"/>
        <v>-100</v>
      </c>
    </row>
    <row r="118" spans="1:9" x14ac:dyDescent="0.25">
      <c r="A118" s="255" t="s">
        <v>354</v>
      </c>
      <c r="B118" s="17">
        <v>0.43483414000000004</v>
      </c>
      <c r="C118" s="63">
        <f t="shared" si="13"/>
        <v>5.575864586254667E-3</v>
      </c>
      <c r="D118" s="256">
        <v>33.857674549999999</v>
      </c>
      <c r="E118" s="63">
        <f t="shared" si="14"/>
        <v>0.30960491289033515</v>
      </c>
      <c r="F118" s="256">
        <v>0</v>
      </c>
      <c r="G118" s="63">
        <f t="shared" si="15"/>
        <v>0</v>
      </c>
      <c r="H118" s="63">
        <f t="shared" si="11"/>
        <v>-100</v>
      </c>
      <c r="I118" s="64">
        <f t="shared" si="12"/>
        <v>-100</v>
      </c>
    </row>
    <row r="119" spans="1:9" x14ac:dyDescent="0.25">
      <c r="A119" s="255" t="s">
        <v>442</v>
      </c>
      <c r="B119" s="17">
        <v>0.19676592000000001</v>
      </c>
      <c r="C119" s="63">
        <f t="shared" si="13"/>
        <v>2.5231232421396785E-3</v>
      </c>
      <c r="D119" s="256">
        <v>0</v>
      </c>
      <c r="E119" s="63">
        <f t="shared" si="14"/>
        <v>0</v>
      </c>
      <c r="F119" s="256">
        <v>0</v>
      </c>
      <c r="G119" s="63">
        <f t="shared" si="15"/>
        <v>0</v>
      </c>
      <c r="H119" s="63" t="s">
        <v>314</v>
      </c>
      <c r="I119" s="64">
        <f t="shared" si="12"/>
        <v>-100</v>
      </c>
    </row>
    <row r="120" spans="1:9" x14ac:dyDescent="0.25">
      <c r="A120" s="255" t="s">
        <v>443</v>
      </c>
      <c r="B120" s="17">
        <v>0</v>
      </c>
      <c r="C120" s="63">
        <f t="shared" si="13"/>
        <v>0</v>
      </c>
      <c r="D120" s="256">
        <v>0.6048</v>
      </c>
      <c r="E120" s="63">
        <f t="shared" si="14"/>
        <v>5.53047584645989E-3</v>
      </c>
      <c r="F120" s="256">
        <v>0</v>
      </c>
      <c r="G120" s="63">
        <f t="shared" si="15"/>
        <v>0</v>
      </c>
      <c r="H120" s="63">
        <f t="shared" si="11"/>
        <v>-100</v>
      </c>
      <c r="I120" s="64" t="s">
        <v>314</v>
      </c>
    </row>
    <row r="121" spans="1:9" x14ac:dyDescent="0.25">
      <c r="A121" s="255" t="s">
        <v>599</v>
      </c>
      <c r="B121" s="17">
        <v>0.51780300000000001</v>
      </c>
      <c r="C121" s="63">
        <f t="shared" si="13"/>
        <v>6.6397716848001515E-3</v>
      </c>
      <c r="D121" s="256">
        <v>0</v>
      </c>
      <c r="E121" s="63">
        <f t="shared" si="14"/>
        <v>0</v>
      </c>
      <c r="F121" s="256">
        <v>0</v>
      </c>
      <c r="G121" s="63">
        <f t="shared" si="15"/>
        <v>0</v>
      </c>
      <c r="H121" s="63" t="s">
        <v>314</v>
      </c>
      <c r="I121" s="64">
        <f t="shared" si="12"/>
        <v>-100</v>
      </c>
    </row>
    <row r="122" spans="1:9" x14ac:dyDescent="0.25">
      <c r="A122" s="255" t="s">
        <v>575</v>
      </c>
      <c r="B122" s="17">
        <v>6.7999999999999996E-3</v>
      </c>
      <c r="C122" s="63">
        <f t="shared" si="13"/>
        <v>8.7196187462492534E-5</v>
      </c>
      <c r="D122" s="256">
        <v>0</v>
      </c>
      <c r="E122" s="63">
        <f t="shared" si="14"/>
        <v>0</v>
      </c>
      <c r="F122" s="256">
        <v>0</v>
      </c>
      <c r="G122" s="63">
        <f t="shared" si="15"/>
        <v>0</v>
      </c>
      <c r="H122" s="63" t="s">
        <v>314</v>
      </c>
      <c r="I122" s="64">
        <f t="shared" si="12"/>
        <v>-100</v>
      </c>
    </row>
    <row r="123" spans="1:9" x14ac:dyDescent="0.25">
      <c r="A123" s="255" t="s">
        <v>429</v>
      </c>
      <c r="B123" s="17">
        <v>2.3219999999999998E-3</v>
      </c>
      <c r="C123" s="63">
        <f t="shared" si="13"/>
        <v>2.9774933424692307E-5</v>
      </c>
      <c r="D123" s="256">
        <v>0</v>
      </c>
      <c r="E123" s="63">
        <f t="shared" si="14"/>
        <v>0</v>
      </c>
      <c r="F123" s="256">
        <v>0</v>
      </c>
      <c r="G123" s="63">
        <f t="shared" si="15"/>
        <v>0</v>
      </c>
      <c r="H123" s="63" t="s">
        <v>314</v>
      </c>
      <c r="I123" s="64">
        <f t="shared" si="12"/>
        <v>-100</v>
      </c>
    </row>
    <row r="124" spans="1:9" x14ac:dyDescent="0.25">
      <c r="A124" s="255" t="s">
        <v>439</v>
      </c>
      <c r="B124" s="17">
        <v>5.008427E-2</v>
      </c>
      <c r="C124" s="63">
        <f t="shared" si="13"/>
        <v>6.4222902880030765E-4</v>
      </c>
      <c r="D124" s="256">
        <v>0</v>
      </c>
      <c r="E124" s="63">
        <f t="shared" si="14"/>
        <v>0</v>
      </c>
      <c r="F124" s="256">
        <v>0</v>
      </c>
      <c r="G124" s="63">
        <f t="shared" si="15"/>
        <v>0</v>
      </c>
      <c r="H124" s="63" t="s">
        <v>314</v>
      </c>
      <c r="I124" s="64">
        <f t="shared" si="12"/>
        <v>-100</v>
      </c>
    </row>
    <row r="125" spans="1:9" x14ac:dyDescent="0.25">
      <c r="A125" s="255" t="s">
        <v>460</v>
      </c>
      <c r="B125" s="17">
        <v>31.906271100000001</v>
      </c>
      <c r="C125" s="63">
        <f t="shared" si="13"/>
        <v>0.40913311706833944</v>
      </c>
      <c r="D125" s="256">
        <v>0</v>
      </c>
      <c r="E125" s="63">
        <f t="shared" si="14"/>
        <v>0</v>
      </c>
      <c r="F125" s="256">
        <v>0</v>
      </c>
      <c r="G125" s="63">
        <f t="shared" si="15"/>
        <v>0</v>
      </c>
      <c r="H125" s="63" t="s">
        <v>314</v>
      </c>
      <c r="I125" s="64">
        <f t="shared" si="12"/>
        <v>-100</v>
      </c>
    </row>
    <row r="126" spans="1:9" x14ac:dyDescent="0.25">
      <c r="A126" s="255" t="s">
        <v>552</v>
      </c>
      <c r="B126" s="17">
        <v>6.9899999999999997E-4</v>
      </c>
      <c r="C126" s="63">
        <f t="shared" si="13"/>
        <v>8.9632551523944541E-6</v>
      </c>
      <c r="D126" s="256">
        <v>0</v>
      </c>
      <c r="E126" s="63">
        <f t="shared" si="14"/>
        <v>0</v>
      </c>
      <c r="F126" s="256">
        <v>0</v>
      </c>
      <c r="G126" s="63">
        <f t="shared" si="15"/>
        <v>0</v>
      </c>
      <c r="H126" s="63" t="s">
        <v>314</v>
      </c>
      <c r="I126" s="64">
        <f t="shared" si="12"/>
        <v>-100</v>
      </c>
    </row>
    <row r="127" spans="1:9" x14ac:dyDescent="0.25">
      <c r="A127" s="255" t="s">
        <v>589</v>
      </c>
      <c r="B127" s="17">
        <v>0.83523999999999998</v>
      </c>
      <c r="C127" s="63">
        <f t="shared" si="13"/>
        <v>1.0710256414142982E-2</v>
      </c>
      <c r="D127" s="256">
        <v>0</v>
      </c>
      <c r="E127" s="63">
        <f t="shared" si="14"/>
        <v>0</v>
      </c>
      <c r="F127" s="256">
        <v>0</v>
      </c>
      <c r="G127" s="63">
        <f t="shared" si="15"/>
        <v>0</v>
      </c>
      <c r="H127" s="63" t="s">
        <v>314</v>
      </c>
      <c r="I127" s="64">
        <f t="shared" si="12"/>
        <v>-100</v>
      </c>
    </row>
    <row r="128" spans="1:9" s="9" customFormat="1" ht="13" x14ac:dyDescent="0.3">
      <c r="A128" s="255" t="s">
        <v>590</v>
      </c>
      <c r="B128" s="17">
        <v>8.1780570000000011E-2</v>
      </c>
      <c r="C128" s="63">
        <f t="shared" si="13"/>
        <v>1.0486696930161023E-3</v>
      </c>
      <c r="D128" s="256">
        <v>0</v>
      </c>
      <c r="E128" s="63">
        <f t="shared" si="14"/>
        <v>0</v>
      </c>
      <c r="F128" s="256">
        <v>0</v>
      </c>
      <c r="G128" s="63">
        <f t="shared" si="15"/>
        <v>0</v>
      </c>
      <c r="H128" s="63" t="s">
        <v>314</v>
      </c>
      <c r="I128" s="64">
        <f t="shared" si="12"/>
        <v>-100</v>
      </c>
    </row>
    <row r="129" spans="1:9" x14ac:dyDescent="0.25">
      <c r="A129" s="255" t="s">
        <v>377</v>
      </c>
      <c r="B129" s="17">
        <v>3.8966399999999998E-2</v>
      </c>
      <c r="C129" s="63">
        <f t="shared" si="13"/>
        <v>4.9966492928506907E-4</v>
      </c>
      <c r="D129" s="256">
        <v>2.1892038300000003</v>
      </c>
      <c r="E129" s="63">
        <f t="shared" si="14"/>
        <v>2.0018748189141011E-2</v>
      </c>
      <c r="F129" s="256">
        <v>0</v>
      </c>
      <c r="G129" s="63">
        <f t="shared" si="15"/>
        <v>0</v>
      </c>
      <c r="H129" s="63">
        <f t="shared" si="11"/>
        <v>-100</v>
      </c>
      <c r="I129" s="64">
        <f t="shared" si="12"/>
        <v>-100</v>
      </c>
    </row>
    <row r="130" spans="1:9" x14ac:dyDescent="0.25">
      <c r="A130" s="255" t="s">
        <v>481</v>
      </c>
      <c r="B130" s="17">
        <v>5.4250298399999997</v>
      </c>
      <c r="C130" s="63">
        <f t="shared" si="13"/>
        <v>6.9564988076214113E-2</v>
      </c>
      <c r="D130" s="256">
        <v>0</v>
      </c>
      <c r="E130" s="63">
        <f t="shared" si="14"/>
        <v>0</v>
      </c>
      <c r="F130" s="256">
        <v>0</v>
      </c>
      <c r="G130" s="63">
        <f t="shared" si="15"/>
        <v>0</v>
      </c>
      <c r="H130" s="63" t="s">
        <v>314</v>
      </c>
      <c r="I130" s="64">
        <f t="shared" si="12"/>
        <v>-100</v>
      </c>
    </row>
    <row r="131" spans="1:9" x14ac:dyDescent="0.25">
      <c r="A131" s="255" t="s">
        <v>571</v>
      </c>
      <c r="B131" s="17">
        <v>0</v>
      </c>
      <c r="C131" s="63">
        <f t="shared" si="13"/>
        <v>0</v>
      </c>
      <c r="D131" s="256">
        <v>0.10662511</v>
      </c>
      <c r="E131" s="63">
        <f t="shared" si="14"/>
        <v>9.7501255866588768E-4</v>
      </c>
      <c r="F131" s="256">
        <v>0</v>
      </c>
      <c r="G131" s="63">
        <f t="shared" si="15"/>
        <v>0</v>
      </c>
      <c r="H131" s="63">
        <f t="shared" si="11"/>
        <v>-100</v>
      </c>
      <c r="I131" s="64" t="s">
        <v>314</v>
      </c>
    </row>
    <row r="132" spans="1:9" x14ac:dyDescent="0.25">
      <c r="A132" s="23" t="s">
        <v>262</v>
      </c>
      <c r="B132" s="117">
        <f>SUM(Table2237[Column2])</f>
        <v>7798.5061020300009</v>
      </c>
      <c r="C132" s="118">
        <f>SUBTOTAL(109,Table2237[Column3])</f>
        <v>100.00000000000003</v>
      </c>
      <c r="D132" s="117">
        <f>SUM(Table2237[Column4])</f>
        <v>10935.767857789999</v>
      </c>
      <c r="E132" s="118">
        <f>SUBTOTAL(109,Table2237[Column5])</f>
        <v>100.00000000000007</v>
      </c>
      <c r="F132" s="117">
        <f>SUM(Table2237[Column6])</f>
        <v>11963.978637579994</v>
      </c>
      <c r="G132" s="118">
        <f>SUBTOTAL(109,Table2237[Column7])</f>
        <v>100.00000000000014</v>
      </c>
      <c r="H132" s="118">
        <f>((F132/D132)-1)*100</f>
        <v>9.4022732848846768</v>
      </c>
      <c r="I132" s="119">
        <f>((F132/B132)-1)*100</f>
        <v>53.413724129364915</v>
      </c>
    </row>
  </sheetData>
  <sortState xmlns:xlrd2="http://schemas.microsoft.com/office/spreadsheetml/2017/richdata2" ref="A4:I128">
    <sortCondition descending="1" ref="G4:G128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81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27.36328125" style="1" customWidth="1"/>
    <col min="2" max="2" width="14.90625" style="1" bestFit="1" customWidth="1"/>
    <col min="3" max="3" width="13.36328125" style="43" customWidth="1"/>
    <col min="4" max="4" width="14.90625" style="1" bestFit="1" customWidth="1"/>
    <col min="5" max="5" width="13.36328125" style="43" customWidth="1"/>
    <col min="6" max="6" width="17.90625" style="1" bestFit="1" customWidth="1"/>
    <col min="7" max="7" width="13.36328125" style="43" customWidth="1"/>
    <col min="8" max="8" width="13.36328125" style="1" customWidth="1"/>
    <col min="9" max="9" width="14.26953125" style="1" bestFit="1" customWidth="1"/>
    <col min="10" max="11" width="9.1796875" style="1"/>
    <col min="12" max="12" width="11.6328125" style="1" bestFit="1" customWidth="1"/>
    <col min="13" max="16384" width="9.1796875" style="1"/>
  </cols>
  <sheetData>
    <row r="1" spans="1:18" ht="13" x14ac:dyDescent="0.3">
      <c r="A1" s="9" t="s">
        <v>486</v>
      </c>
      <c r="B1" s="9"/>
      <c r="C1" s="9"/>
      <c r="D1" s="89"/>
      <c r="K1" s="33" t="s">
        <v>313</v>
      </c>
      <c r="Q1" s="354"/>
      <c r="R1" s="354"/>
    </row>
    <row r="2" spans="1:18" ht="13" x14ac:dyDescent="0.3">
      <c r="A2" s="349" t="s">
        <v>292</v>
      </c>
      <c r="B2" s="351">
        <v>44927</v>
      </c>
      <c r="C2" s="351"/>
      <c r="D2" s="351">
        <v>45261</v>
      </c>
      <c r="E2" s="351"/>
      <c r="F2" s="351">
        <v>45292</v>
      </c>
      <c r="G2" s="351"/>
      <c r="H2" s="352" t="s">
        <v>293</v>
      </c>
      <c r="I2" s="346" t="s">
        <v>580</v>
      </c>
    </row>
    <row r="3" spans="1:18" ht="13" x14ac:dyDescent="0.3">
      <c r="A3" s="350"/>
      <c r="B3" s="90" t="s">
        <v>294</v>
      </c>
      <c r="C3" s="91" t="s">
        <v>295</v>
      </c>
      <c r="D3" s="90" t="s">
        <v>294</v>
      </c>
      <c r="E3" s="26" t="s">
        <v>295</v>
      </c>
      <c r="F3" s="90" t="s">
        <v>294</v>
      </c>
      <c r="G3" s="26" t="s">
        <v>295</v>
      </c>
      <c r="H3" s="353"/>
      <c r="I3" s="340"/>
    </row>
    <row r="4" spans="1:18" ht="14.5" customHeight="1" x14ac:dyDescent="0.25">
      <c r="A4" s="18" t="s">
        <v>296</v>
      </c>
      <c r="B4" s="198">
        <v>3659.3460126599998</v>
      </c>
      <c r="C4" s="28">
        <f t="shared" ref="C4:C35" si="0">(B4/$B$181)*100</f>
        <v>33.954194698948527</v>
      </c>
      <c r="D4" s="198">
        <v>3978.71172222</v>
      </c>
      <c r="E4" s="28">
        <f t="shared" ref="E4:E35" si="1">(D4/$D$181)*100</f>
        <v>33.658794839895812</v>
      </c>
      <c r="F4" s="198">
        <v>3489.2271933000002</v>
      </c>
      <c r="G4" s="28">
        <f t="shared" ref="G4:G35" si="2">(F4/$F$181)*100</f>
        <v>25.376950196950666</v>
      </c>
      <c r="H4" s="28">
        <f>((F4/D4)-1)*100</f>
        <v>-12.302588453100649</v>
      </c>
      <c r="I4" s="29">
        <f>((F4/B4)-1)*100</f>
        <v>-4.648885860245267</v>
      </c>
    </row>
    <row r="5" spans="1:18" x14ac:dyDescent="0.25">
      <c r="A5" s="19" t="s">
        <v>434</v>
      </c>
      <c r="B5" s="199">
        <v>4.9032000000000004E-4</v>
      </c>
      <c r="C5" s="28">
        <f t="shared" si="0"/>
        <v>4.5495617761181889E-6</v>
      </c>
      <c r="D5" s="199">
        <v>0</v>
      </c>
      <c r="E5" s="28">
        <f t="shared" si="1"/>
        <v>0</v>
      </c>
      <c r="F5" s="199">
        <v>1481.17539403</v>
      </c>
      <c r="G5" s="28">
        <f t="shared" si="2"/>
        <v>10.772504088992504</v>
      </c>
      <c r="H5" s="28" t="s">
        <v>314</v>
      </c>
      <c r="I5" s="29">
        <f t="shared" ref="I5:I68" si="3">((F5/B5)-1)*100</f>
        <v>302083313.69513786</v>
      </c>
      <c r="J5" s="92"/>
    </row>
    <row r="6" spans="1:18" x14ac:dyDescent="0.25">
      <c r="A6" s="19" t="s">
        <v>413</v>
      </c>
      <c r="B6" s="199">
        <v>2.30355862</v>
      </c>
      <c r="C6" s="28">
        <f t="shared" si="0"/>
        <v>2.1374168393293286E-2</v>
      </c>
      <c r="D6" s="199">
        <v>2.3932939700000002</v>
      </c>
      <c r="E6" s="28">
        <f t="shared" si="1"/>
        <v>2.0246601501161868E-2</v>
      </c>
      <c r="F6" s="199">
        <v>1453.9167848499999</v>
      </c>
      <c r="G6" s="28">
        <f t="shared" si="2"/>
        <v>10.574253780463646</v>
      </c>
      <c r="H6" s="28">
        <f t="shared" ref="H6:H68" si="4">((F6/D6)-1)*100</f>
        <v>60649.611333788627</v>
      </c>
      <c r="I6" s="29">
        <f t="shared" si="3"/>
        <v>63016.118349529992</v>
      </c>
    </row>
    <row r="7" spans="1:18" x14ac:dyDescent="0.25">
      <c r="A7" s="19" t="s">
        <v>355</v>
      </c>
      <c r="B7" s="199">
        <v>260.88553503000003</v>
      </c>
      <c r="C7" s="28">
        <f t="shared" si="0"/>
        <v>2.4206943590198868</v>
      </c>
      <c r="D7" s="199">
        <v>514.15521937000005</v>
      </c>
      <c r="E7" s="28">
        <f t="shared" si="1"/>
        <v>4.349610188641746</v>
      </c>
      <c r="F7" s="199">
        <v>751.46062866</v>
      </c>
      <c r="G7" s="28">
        <f t="shared" si="2"/>
        <v>5.4653302556771797</v>
      </c>
      <c r="H7" s="28">
        <f t="shared" si="4"/>
        <v>46.15442970330492</v>
      </c>
      <c r="I7" s="29">
        <f t="shared" si="3"/>
        <v>188.0422743919425</v>
      </c>
    </row>
    <row r="8" spans="1:18" x14ac:dyDescent="0.25">
      <c r="A8" s="19" t="s">
        <v>352</v>
      </c>
      <c r="B8" s="199">
        <v>46.10311471</v>
      </c>
      <c r="C8" s="28">
        <f t="shared" si="0"/>
        <v>0.42777975290546622</v>
      </c>
      <c r="D8" s="199">
        <v>503.95691577999997</v>
      </c>
      <c r="E8" s="28">
        <f t="shared" si="1"/>
        <v>4.2633353760350019</v>
      </c>
      <c r="F8" s="199">
        <v>658.09728155999994</v>
      </c>
      <c r="G8" s="28">
        <f t="shared" si="2"/>
        <v>4.7863039617956016</v>
      </c>
      <c r="H8" s="28">
        <f t="shared" si="4"/>
        <v>30.586020541345093</v>
      </c>
      <c r="I8" s="29">
        <f t="shared" si="3"/>
        <v>1327.4464658181876</v>
      </c>
    </row>
    <row r="9" spans="1:18" x14ac:dyDescent="0.25">
      <c r="A9" s="19" t="s">
        <v>345</v>
      </c>
      <c r="B9" s="199">
        <v>857.5099145800001</v>
      </c>
      <c r="C9" s="28">
        <f t="shared" si="0"/>
        <v>7.9566289974211575</v>
      </c>
      <c r="D9" s="199">
        <v>1123.01737374</v>
      </c>
      <c r="E9" s="28">
        <f t="shared" si="1"/>
        <v>9.5004147129469185</v>
      </c>
      <c r="F9" s="199">
        <v>648.11675752999997</v>
      </c>
      <c r="G9" s="28">
        <f t="shared" si="2"/>
        <v>4.7137161802561485</v>
      </c>
      <c r="H9" s="28">
        <f t="shared" si="4"/>
        <v>-42.287913554572363</v>
      </c>
      <c r="I9" s="29">
        <f t="shared" si="3"/>
        <v>-24.418744726999321</v>
      </c>
    </row>
    <row r="10" spans="1:18" ht="12.5" customHeight="1" x14ac:dyDescent="0.25">
      <c r="A10" s="19" t="s">
        <v>433</v>
      </c>
      <c r="B10" s="199">
        <v>808.54847630999996</v>
      </c>
      <c r="C10" s="28">
        <f t="shared" si="0"/>
        <v>7.5023275451920766</v>
      </c>
      <c r="D10" s="199">
        <v>96.392094180000001</v>
      </c>
      <c r="E10" s="28">
        <f t="shared" si="1"/>
        <v>0.81545031374684152</v>
      </c>
      <c r="F10" s="199">
        <v>501.65178589999999</v>
      </c>
      <c r="G10" s="28">
        <f t="shared" si="2"/>
        <v>3.6484848024343348</v>
      </c>
      <c r="H10" s="28">
        <f t="shared" si="4"/>
        <v>420.42835065210744</v>
      </c>
      <c r="I10" s="29">
        <f t="shared" si="3"/>
        <v>-37.956498515784091</v>
      </c>
    </row>
    <row r="11" spans="1:18" x14ac:dyDescent="0.25">
      <c r="A11" s="19" t="s">
        <v>368</v>
      </c>
      <c r="B11" s="199">
        <v>374.79677910000004</v>
      </c>
      <c r="C11" s="28">
        <f t="shared" si="0"/>
        <v>3.4776494942192295</v>
      </c>
      <c r="D11" s="199">
        <v>49.943643399999999</v>
      </c>
      <c r="E11" s="28">
        <f t="shared" si="1"/>
        <v>0.42250933571521632</v>
      </c>
      <c r="F11" s="199">
        <v>465.55586002999996</v>
      </c>
      <c r="G11" s="28">
        <f t="shared" si="2"/>
        <v>3.3859611940907102</v>
      </c>
      <c r="H11" s="28">
        <f t="shared" si="4"/>
        <v>832.16239011909965</v>
      </c>
      <c r="I11" s="29">
        <f t="shared" si="3"/>
        <v>24.215544527340871</v>
      </c>
    </row>
    <row r="12" spans="1:18" x14ac:dyDescent="0.25">
      <c r="A12" s="19" t="s">
        <v>309</v>
      </c>
      <c r="B12" s="199">
        <v>0</v>
      </c>
      <c r="C12" s="28">
        <f t="shared" si="0"/>
        <v>0</v>
      </c>
      <c r="D12" s="199">
        <v>554.81740234000006</v>
      </c>
      <c r="E12" s="28">
        <f t="shared" si="1"/>
        <v>4.6936009499442193</v>
      </c>
      <c r="F12" s="199">
        <v>416.38762908999996</v>
      </c>
      <c r="G12" s="28">
        <f t="shared" si="2"/>
        <v>3.0283634571957165</v>
      </c>
      <c r="H12" s="28">
        <f t="shared" si="4"/>
        <v>-24.950510323965712</v>
      </c>
      <c r="I12" s="29" t="s">
        <v>314</v>
      </c>
    </row>
    <row r="13" spans="1:18" x14ac:dyDescent="0.25">
      <c r="A13" s="19" t="s">
        <v>348</v>
      </c>
      <c r="B13" s="199">
        <v>1.7100000000000001E-4</v>
      </c>
      <c r="C13" s="28">
        <f t="shared" si="0"/>
        <v>1.586668020305536E-6</v>
      </c>
      <c r="D13" s="199">
        <v>167.6819505</v>
      </c>
      <c r="E13" s="28">
        <f t="shared" si="1"/>
        <v>1.4185426751863037</v>
      </c>
      <c r="F13" s="199">
        <v>391.38733891999999</v>
      </c>
      <c r="G13" s="28">
        <f t="shared" si="2"/>
        <v>2.8465377739121411</v>
      </c>
      <c r="H13" s="28">
        <f t="shared" si="4"/>
        <v>133.41053569149648</v>
      </c>
      <c r="I13" s="29">
        <f t="shared" si="3"/>
        <v>228881384.74853799</v>
      </c>
    </row>
    <row r="14" spans="1:18" x14ac:dyDescent="0.25">
      <c r="A14" s="19" t="s">
        <v>364</v>
      </c>
      <c r="B14" s="199">
        <v>153.40646537999999</v>
      </c>
      <c r="C14" s="28">
        <f t="shared" si="0"/>
        <v>1.4234218288102589</v>
      </c>
      <c r="D14" s="199">
        <v>176.30693697000001</v>
      </c>
      <c r="E14" s="28">
        <f t="shared" si="1"/>
        <v>1.4915076624381638</v>
      </c>
      <c r="F14" s="199">
        <v>300.71637673999999</v>
      </c>
      <c r="G14" s="28">
        <f t="shared" si="2"/>
        <v>2.1870930418609476</v>
      </c>
      <c r="H14" s="28">
        <f t="shared" si="4"/>
        <v>70.564120679590275</v>
      </c>
      <c r="I14" s="29">
        <f t="shared" si="3"/>
        <v>96.025881956866456</v>
      </c>
    </row>
    <row r="15" spans="1:18" x14ac:dyDescent="0.25">
      <c r="A15" s="19" t="s">
        <v>361</v>
      </c>
      <c r="B15" s="199">
        <v>181.82423312</v>
      </c>
      <c r="C15" s="28">
        <f t="shared" si="0"/>
        <v>1.6871034854273839</v>
      </c>
      <c r="D15" s="199">
        <v>346.10501042000004</v>
      </c>
      <c r="E15" s="28">
        <f t="shared" si="1"/>
        <v>2.9279521493672656</v>
      </c>
      <c r="F15" s="199">
        <v>287.35037355999998</v>
      </c>
      <c r="G15" s="28">
        <f t="shared" si="2"/>
        <v>2.0898828637210851</v>
      </c>
      <c r="H15" s="28">
        <f t="shared" si="4"/>
        <v>-16.97595674465996</v>
      </c>
      <c r="I15" s="29">
        <f t="shared" si="3"/>
        <v>58.037445630448524</v>
      </c>
      <c r="J15" s="93"/>
    </row>
    <row r="16" spans="1:18" x14ac:dyDescent="0.25">
      <c r="A16" s="19" t="s">
        <v>346</v>
      </c>
      <c r="B16" s="199">
        <v>46.25997564</v>
      </c>
      <c r="C16" s="28">
        <f t="shared" si="0"/>
        <v>0.42923522788363222</v>
      </c>
      <c r="D16" s="199">
        <v>173.62615033</v>
      </c>
      <c r="E16" s="28">
        <f t="shared" si="1"/>
        <v>1.4688289528897003</v>
      </c>
      <c r="F16" s="199">
        <v>284.92971037000001</v>
      </c>
      <c r="G16" s="28">
        <f t="shared" si="2"/>
        <v>2.0722775185219602</v>
      </c>
      <c r="H16" s="28">
        <f t="shared" si="4"/>
        <v>64.105297403906334</v>
      </c>
      <c r="I16" s="29">
        <f t="shared" si="3"/>
        <v>515.93138869625227</v>
      </c>
    </row>
    <row r="17" spans="1:9" x14ac:dyDescent="0.25">
      <c r="A17" s="19" t="s">
        <v>358</v>
      </c>
      <c r="B17" s="199">
        <v>178.48710578999999</v>
      </c>
      <c r="C17" s="28">
        <f t="shared" si="0"/>
        <v>1.6561390806659884</v>
      </c>
      <c r="D17" s="199">
        <v>157.95634313999997</v>
      </c>
      <c r="E17" s="28">
        <f t="shared" si="1"/>
        <v>1.3362667412463176</v>
      </c>
      <c r="F17" s="199">
        <v>258.79665899000003</v>
      </c>
      <c r="G17" s="28">
        <f t="shared" si="2"/>
        <v>1.8822133276208797</v>
      </c>
      <c r="H17" s="28">
        <f t="shared" si="4"/>
        <v>63.840624469650578</v>
      </c>
      <c r="I17" s="29">
        <f t="shared" si="3"/>
        <v>44.994596581384826</v>
      </c>
    </row>
    <row r="18" spans="1:9" x14ac:dyDescent="0.25">
      <c r="A18" s="19" t="s">
        <v>548</v>
      </c>
      <c r="B18" s="199">
        <v>286.69767776999998</v>
      </c>
      <c r="C18" s="28">
        <f t="shared" si="0"/>
        <v>2.6601990456931008</v>
      </c>
      <c r="D18" s="199">
        <v>209.72708641</v>
      </c>
      <c r="E18" s="28">
        <f t="shared" si="1"/>
        <v>1.7742328338139799</v>
      </c>
      <c r="F18" s="199">
        <v>246.44942293</v>
      </c>
      <c r="G18" s="28">
        <f t="shared" si="2"/>
        <v>1.7924125845892196</v>
      </c>
      <c r="H18" s="28">
        <f t="shared" si="4"/>
        <v>17.509582166325764</v>
      </c>
      <c r="I18" s="29">
        <f t="shared" si="3"/>
        <v>-14.038570229469627</v>
      </c>
    </row>
    <row r="19" spans="1:9" x14ac:dyDescent="0.25">
      <c r="A19" s="19" t="s">
        <v>379</v>
      </c>
      <c r="B19" s="199">
        <v>395.54662427999995</v>
      </c>
      <c r="C19" s="28">
        <f t="shared" si="0"/>
        <v>3.6701823349993279</v>
      </c>
      <c r="D19" s="199">
        <v>1280.08633977</v>
      </c>
      <c r="E19" s="28">
        <f t="shared" si="1"/>
        <v>10.829174490588835</v>
      </c>
      <c r="F19" s="199">
        <v>214.85652044999998</v>
      </c>
      <c r="G19" s="28">
        <f t="shared" si="2"/>
        <v>1.5626392083093483</v>
      </c>
      <c r="H19" s="28">
        <f t="shared" si="4"/>
        <v>-83.21546650606362</v>
      </c>
      <c r="I19" s="29">
        <f t="shared" si="3"/>
        <v>-45.681113865882182</v>
      </c>
    </row>
    <row r="20" spans="1:9" x14ac:dyDescent="0.25">
      <c r="A20" s="19" t="s">
        <v>386</v>
      </c>
      <c r="B20" s="199">
        <v>0</v>
      </c>
      <c r="C20" s="28">
        <f t="shared" si="0"/>
        <v>0</v>
      </c>
      <c r="D20" s="199">
        <v>1.9538299999999997E-3</v>
      </c>
      <c r="E20" s="28">
        <f t="shared" si="1"/>
        <v>1.6528858513363104E-5</v>
      </c>
      <c r="F20" s="199">
        <v>203.60309299000002</v>
      </c>
      <c r="G20" s="28">
        <f t="shared" si="2"/>
        <v>1.4807936727862443</v>
      </c>
      <c r="H20" s="28">
        <f t="shared" si="4"/>
        <v>10420616.899116097</v>
      </c>
      <c r="I20" s="29" t="s">
        <v>314</v>
      </c>
    </row>
    <row r="21" spans="1:9" x14ac:dyDescent="0.25">
      <c r="A21" s="19" t="s">
        <v>347</v>
      </c>
      <c r="B21" s="199">
        <v>95.780068959999994</v>
      </c>
      <c r="C21" s="28">
        <f t="shared" si="0"/>
        <v>0.88872030644146716</v>
      </c>
      <c r="D21" s="199">
        <v>240.84626062000001</v>
      </c>
      <c r="E21" s="28">
        <f t="shared" si="1"/>
        <v>2.0374923945586652</v>
      </c>
      <c r="F21" s="199">
        <v>151.30197308999999</v>
      </c>
      <c r="G21" s="28">
        <f t="shared" si="2"/>
        <v>1.1004106133237901</v>
      </c>
      <c r="H21" s="28">
        <f t="shared" si="4"/>
        <v>-37.179023373454115</v>
      </c>
      <c r="I21" s="29">
        <f t="shared" si="3"/>
        <v>57.968118767159417</v>
      </c>
    </row>
    <row r="22" spans="1:9" x14ac:dyDescent="0.25">
      <c r="A22" s="19" t="s">
        <v>439</v>
      </c>
      <c r="B22" s="199">
        <v>102.70252451</v>
      </c>
      <c r="C22" s="28">
        <f t="shared" si="0"/>
        <v>0.95295211254188583</v>
      </c>
      <c r="D22" s="199">
        <v>0.61910785999999995</v>
      </c>
      <c r="E22" s="28">
        <f t="shared" si="1"/>
        <v>5.2374803449895917E-3</v>
      </c>
      <c r="F22" s="199">
        <v>104.42328520000001</v>
      </c>
      <c r="G22" s="28">
        <f t="shared" si="2"/>
        <v>0.75946459233459729</v>
      </c>
      <c r="H22" s="28">
        <f t="shared" si="4"/>
        <v>16766.735499045357</v>
      </c>
      <c r="I22" s="29">
        <f t="shared" si="3"/>
        <v>1.6754804209632157</v>
      </c>
    </row>
    <row r="23" spans="1:9" x14ac:dyDescent="0.25">
      <c r="A23" s="19" t="s">
        <v>350</v>
      </c>
      <c r="B23" s="199">
        <v>101.92629307999999</v>
      </c>
      <c r="C23" s="28">
        <f t="shared" si="0"/>
        <v>0.94574964712470999</v>
      </c>
      <c r="D23" s="199">
        <v>86.619656109999994</v>
      </c>
      <c r="E23" s="28">
        <f t="shared" si="1"/>
        <v>0.73277820502211455</v>
      </c>
      <c r="F23" s="199">
        <v>103.02874418</v>
      </c>
      <c r="G23" s="28">
        <f t="shared" si="2"/>
        <v>0.74932217510246668</v>
      </c>
      <c r="H23" s="28">
        <f t="shared" si="4"/>
        <v>18.943838854730366</v>
      </c>
      <c r="I23" s="29">
        <f t="shared" si="3"/>
        <v>1.0816160057294688</v>
      </c>
    </row>
    <row r="24" spans="1:9" x14ac:dyDescent="0.25">
      <c r="A24" s="19" t="s">
        <v>365</v>
      </c>
      <c r="B24" s="199">
        <v>33.841885859999998</v>
      </c>
      <c r="C24" s="28">
        <f t="shared" si="0"/>
        <v>0.3140107487771468</v>
      </c>
      <c r="D24" s="199">
        <v>24.857835590000001</v>
      </c>
      <c r="E24" s="28">
        <f t="shared" si="1"/>
        <v>0.2102903770622582</v>
      </c>
      <c r="F24" s="199">
        <v>96.515481290000011</v>
      </c>
      <c r="G24" s="28">
        <f t="shared" si="2"/>
        <v>0.70195158590822915</v>
      </c>
      <c r="H24" s="28">
        <f t="shared" si="4"/>
        <v>288.26985133342419</v>
      </c>
      <c r="I24" s="29">
        <f t="shared" si="3"/>
        <v>185.19533955428341</v>
      </c>
    </row>
    <row r="25" spans="1:9" x14ac:dyDescent="0.25">
      <c r="A25" s="19" t="s">
        <v>360</v>
      </c>
      <c r="B25" s="199">
        <v>66.866625459999995</v>
      </c>
      <c r="C25" s="28">
        <f t="shared" si="0"/>
        <v>0.620439393234678</v>
      </c>
      <c r="D25" s="199">
        <v>178.07304841999999</v>
      </c>
      <c r="E25" s="28">
        <f t="shared" si="1"/>
        <v>1.5064484742159951</v>
      </c>
      <c r="F25" s="199">
        <v>80.840306519999999</v>
      </c>
      <c r="G25" s="28">
        <f t="shared" si="2"/>
        <v>0.58794693461162706</v>
      </c>
      <c r="H25" s="28">
        <f t="shared" si="4"/>
        <v>-54.602727792174676</v>
      </c>
      <c r="I25" s="29">
        <f t="shared" si="3"/>
        <v>20.897840984003512</v>
      </c>
    </row>
    <row r="26" spans="1:9" x14ac:dyDescent="0.25">
      <c r="A26" s="19" t="s">
        <v>367</v>
      </c>
      <c r="B26" s="199">
        <v>0.44008159000000002</v>
      </c>
      <c r="C26" s="28">
        <f t="shared" si="0"/>
        <v>4.0834116092293132E-3</v>
      </c>
      <c r="D26" s="199">
        <v>24.015690199999998</v>
      </c>
      <c r="E26" s="28">
        <f t="shared" si="1"/>
        <v>0.20316606123181696</v>
      </c>
      <c r="F26" s="199">
        <v>71.925681859999997</v>
      </c>
      <c r="G26" s="28">
        <f t="shared" si="2"/>
        <v>0.52311137834411703</v>
      </c>
      <c r="H26" s="28">
        <f t="shared" si="4"/>
        <v>199.49454402938628</v>
      </c>
      <c r="I26" s="29">
        <f t="shared" si="3"/>
        <v>16243.715232441329</v>
      </c>
    </row>
    <row r="27" spans="1:9" x14ac:dyDescent="0.25">
      <c r="A27" s="19" t="s">
        <v>372</v>
      </c>
      <c r="B27" s="199">
        <v>2.8165007000000002</v>
      </c>
      <c r="C27" s="28">
        <f t="shared" si="0"/>
        <v>2.6133635028410269E-2</v>
      </c>
      <c r="D27" s="199">
        <v>99.021923610000002</v>
      </c>
      <c r="E27" s="28">
        <f t="shared" si="1"/>
        <v>0.83769793946798843</v>
      </c>
      <c r="F27" s="199">
        <v>71.666546580000002</v>
      </c>
      <c r="G27" s="28">
        <f t="shared" si="2"/>
        <v>0.52122670224522039</v>
      </c>
      <c r="H27" s="28">
        <f t="shared" si="4"/>
        <v>-27.625576269089404</v>
      </c>
      <c r="I27" s="29">
        <f t="shared" si="3"/>
        <v>2444.5243659978496</v>
      </c>
    </row>
    <row r="28" spans="1:9" x14ac:dyDescent="0.25">
      <c r="A28" s="19" t="s">
        <v>351</v>
      </c>
      <c r="B28" s="199">
        <v>20.473348480000002</v>
      </c>
      <c r="C28" s="28">
        <f t="shared" si="0"/>
        <v>0.1899672941624968</v>
      </c>
      <c r="D28" s="199">
        <v>115.94582190000001</v>
      </c>
      <c r="E28" s="28">
        <f t="shared" si="1"/>
        <v>0.98086941310180398</v>
      </c>
      <c r="F28" s="199">
        <v>70.56315678</v>
      </c>
      <c r="G28" s="28">
        <f t="shared" si="2"/>
        <v>0.5132018112160005</v>
      </c>
      <c r="H28" s="28">
        <f t="shared" si="4"/>
        <v>-39.141268202955402</v>
      </c>
      <c r="I28" s="29">
        <f t="shared" si="3"/>
        <v>244.65860261662476</v>
      </c>
    </row>
    <row r="29" spans="1:9" x14ac:dyDescent="0.25">
      <c r="A29" s="19" t="s">
        <v>359</v>
      </c>
      <c r="B29" s="199">
        <v>219.90770724999999</v>
      </c>
      <c r="C29" s="28">
        <f t="shared" si="0"/>
        <v>2.040470915276531</v>
      </c>
      <c r="D29" s="199">
        <v>52.964677569999999</v>
      </c>
      <c r="E29" s="28">
        <f t="shared" si="1"/>
        <v>0.44806644475743868</v>
      </c>
      <c r="F29" s="199">
        <v>59.534355909999995</v>
      </c>
      <c r="G29" s="28">
        <f t="shared" si="2"/>
        <v>0.43298997205932543</v>
      </c>
      <c r="H29" s="28">
        <f t="shared" si="4"/>
        <v>12.403886215142679</v>
      </c>
      <c r="I29" s="29">
        <f t="shared" si="3"/>
        <v>-72.927571909828998</v>
      </c>
    </row>
    <row r="30" spans="1:9" x14ac:dyDescent="0.25">
      <c r="A30" s="19" t="s">
        <v>385</v>
      </c>
      <c r="B30" s="199">
        <v>23.125892789999998</v>
      </c>
      <c r="C30" s="28">
        <f t="shared" si="0"/>
        <v>0.21457961713980911</v>
      </c>
      <c r="D30" s="199">
        <v>34.461682279999998</v>
      </c>
      <c r="E30" s="28">
        <f t="shared" si="1"/>
        <v>0.29153624959110697</v>
      </c>
      <c r="F30" s="199">
        <v>59.169110609999997</v>
      </c>
      <c r="G30" s="28">
        <f t="shared" si="2"/>
        <v>0.43033356384217974</v>
      </c>
      <c r="H30" s="28">
        <f t="shared" si="4"/>
        <v>71.695363358216184</v>
      </c>
      <c r="I30" s="29">
        <f t="shared" si="3"/>
        <v>155.8565463711985</v>
      </c>
    </row>
    <row r="31" spans="1:9" x14ac:dyDescent="0.25">
      <c r="A31" s="19" t="s">
        <v>479</v>
      </c>
      <c r="B31" s="199">
        <v>0</v>
      </c>
      <c r="C31" s="28">
        <f t="shared" si="0"/>
        <v>0</v>
      </c>
      <c r="D31" s="199">
        <v>2.5200000000000001E-3</v>
      </c>
      <c r="E31" s="28">
        <f t="shared" si="1"/>
        <v>2.1318499282780506E-5</v>
      </c>
      <c r="F31" s="199">
        <v>55.246775159999999</v>
      </c>
      <c r="G31" s="28">
        <f t="shared" si="2"/>
        <v>0.40180664201791033</v>
      </c>
      <c r="H31" s="28">
        <f t="shared" si="4"/>
        <v>2192232.3476190474</v>
      </c>
      <c r="I31" s="29" t="s">
        <v>314</v>
      </c>
    </row>
    <row r="32" spans="1:9" x14ac:dyDescent="0.25">
      <c r="A32" s="19" t="s">
        <v>394</v>
      </c>
      <c r="B32" s="199">
        <v>109.86185601000001</v>
      </c>
      <c r="C32" s="28">
        <f t="shared" si="0"/>
        <v>1.0193818338156639</v>
      </c>
      <c r="D32" s="199">
        <v>75.742167739999999</v>
      </c>
      <c r="E32" s="28">
        <f t="shared" si="1"/>
        <v>0.64075767803231365</v>
      </c>
      <c r="F32" s="199">
        <v>54.963876110000001</v>
      </c>
      <c r="G32" s="28">
        <f t="shared" si="2"/>
        <v>0.39974913337634066</v>
      </c>
      <c r="H32" s="28">
        <f t="shared" si="4"/>
        <v>-27.432924419757299</v>
      </c>
      <c r="I32" s="29">
        <f t="shared" si="3"/>
        <v>-49.970009513586774</v>
      </c>
    </row>
    <row r="33" spans="1:9" x14ac:dyDescent="0.25">
      <c r="A33" s="19" t="s">
        <v>376</v>
      </c>
      <c r="B33" s="199">
        <v>16.241041790000001</v>
      </c>
      <c r="C33" s="28">
        <f t="shared" si="0"/>
        <v>0.15069673464701039</v>
      </c>
      <c r="D33" s="199">
        <v>23.658875980000001</v>
      </c>
      <c r="E33" s="28">
        <f t="shared" si="1"/>
        <v>0.20014751214723131</v>
      </c>
      <c r="F33" s="199">
        <v>54.605781919999998</v>
      </c>
      <c r="G33" s="28">
        <f t="shared" si="2"/>
        <v>0.39714473477400924</v>
      </c>
      <c r="H33" s="28">
        <f t="shared" si="4"/>
        <v>130.80463317936542</v>
      </c>
      <c r="I33" s="29">
        <f t="shared" si="3"/>
        <v>236.22093105888129</v>
      </c>
    </row>
    <row r="34" spans="1:9" x14ac:dyDescent="0.25">
      <c r="A34" s="19" t="s">
        <v>344</v>
      </c>
      <c r="B34" s="199">
        <v>62.805271850000004</v>
      </c>
      <c r="C34" s="28">
        <f t="shared" si="0"/>
        <v>0.58275506638006147</v>
      </c>
      <c r="D34" s="199">
        <v>32.888077490000001</v>
      </c>
      <c r="E34" s="28">
        <f t="shared" si="1"/>
        <v>0.27822399062801373</v>
      </c>
      <c r="F34" s="199">
        <v>49.633474140000004</v>
      </c>
      <c r="G34" s="28">
        <f t="shared" si="2"/>
        <v>0.36098142413053369</v>
      </c>
      <c r="H34" s="28">
        <f t="shared" si="4"/>
        <v>50.916313533655575</v>
      </c>
      <c r="I34" s="29">
        <f t="shared" si="3"/>
        <v>-20.972439608984828</v>
      </c>
    </row>
    <row r="35" spans="1:9" x14ac:dyDescent="0.25">
      <c r="A35" s="19" t="s">
        <v>384</v>
      </c>
      <c r="B35" s="199">
        <v>45.762910130000002</v>
      </c>
      <c r="C35" s="28">
        <f t="shared" si="0"/>
        <v>0.42462307613676759</v>
      </c>
      <c r="D35" s="199">
        <v>46.384644090000002</v>
      </c>
      <c r="E35" s="28">
        <f t="shared" si="1"/>
        <v>0.39240119117646582</v>
      </c>
      <c r="F35" s="199">
        <v>49.27357628</v>
      </c>
      <c r="G35" s="28">
        <f t="shared" si="2"/>
        <v>0.35836390753925335</v>
      </c>
      <c r="H35" s="28">
        <f t="shared" si="4"/>
        <v>6.2282081638798559</v>
      </c>
      <c r="I35" s="29">
        <f t="shared" si="3"/>
        <v>7.6714224249007534</v>
      </c>
    </row>
    <row r="36" spans="1:9" x14ac:dyDescent="0.25">
      <c r="A36" s="19" t="s">
        <v>371</v>
      </c>
      <c r="B36" s="199">
        <v>104.68928636</v>
      </c>
      <c r="C36" s="28">
        <f t="shared" ref="C36:C67" si="5">(B36/$B$181)*100</f>
        <v>0.97138679962585106</v>
      </c>
      <c r="D36" s="199">
        <v>25.368246030000002</v>
      </c>
      <c r="E36" s="28">
        <f t="shared" ref="E36:E67" si="6">(D36/$D$181)*100</f>
        <v>0.21460830745871204</v>
      </c>
      <c r="F36" s="199">
        <v>47.348843299999999</v>
      </c>
      <c r="G36" s="28">
        <f t="shared" ref="G36:G67" si="7">(F36/$F$181)*100</f>
        <v>0.3443654344476535</v>
      </c>
      <c r="H36" s="28">
        <f t="shared" si="4"/>
        <v>86.646105702405137</v>
      </c>
      <c r="I36" s="29">
        <f t="shared" si="3"/>
        <v>-54.772025919462955</v>
      </c>
    </row>
    <row r="37" spans="1:9" x14ac:dyDescent="0.25">
      <c r="A37" s="19" t="s">
        <v>380</v>
      </c>
      <c r="B37" s="199">
        <v>3.8995783099999999</v>
      </c>
      <c r="C37" s="28">
        <f t="shared" si="5"/>
        <v>3.6183252614936295E-2</v>
      </c>
      <c r="D37" s="199">
        <v>0.83521628000000003</v>
      </c>
      <c r="E37" s="28">
        <f t="shared" si="6"/>
        <v>7.0656974865661104E-3</v>
      </c>
      <c r="F37" s="199">
        <v>45.085146460000004</v>
      </c>
      <c r="G37" s="28">
        <f t="shared" si="7"/>
        <v>0.3279016965517717</v>
      </c>
      <c r="H37" s="28">
        <f t="shared" si="4"/>
        <v>5298.0205534307834</v>
      </c>
      <c r="I37" s="29">
        <f t="shared" si="3"/>
        <v>1056.1544063465674</v>
      </c>
    </row>
    <row r="38" spans="1:9" x14ac:dyDescent="0.25">
      <c r="A38" s="19" t="s">
        <v>375</v>
      </c>
      <c r="B38" s="199">
        <v>20.90543379</v>
      </c>
      <c r="C38" s="28">
        <f t="shared" si="5"/>
        <v>0.19397651020589329</v>
      </c>
      <c r="D38" s="199">
        <v>6.01442312</v>
      </c>
      <c r="E38" s="28">
        <f t="shared" si="6"/>
        <v>5.0880347210340668E-2</v>
      </c>
      <c r="F38" s="199">
        <v>42.509655939999995</v>
      </c>
      <c r="G38" s="28">
        <f t="shared" si="7"/>
        <v>0.30917030101975845</v>
      </c>
      <c r="H38" s="28">
        <f t="shared" si="4"/>
        <v>606.79523358842096</v>
      </c>
      <c r="I38" s="29">
        <f t="shared" si="3"/>
        <v>103.34261592952095</v>
      </c>
    </row>
    <row r="39" spans="1:9" x14ac:dyDescent="0.25">
      <c r="A39" s="19" t="s">
        <v>369</v>
      </c>
      <c r="B39" s="199">
        <v>16.765713739999999</v>
      </c>
      <c r="C39" s="28">
        <f t="shared" si="5"/>
        <v>0.15556503993482526</v>
      </c>
      <c r="D39" s="199">
        <v>24.517930879999998</v>
      </c>
      <c r="E39" s="28">
        <f t="shared" si="6"/>
        <v>0.20741487773037376</v>
      </c>
      <c r="F39" s="199">
        <v>39.632260840000001</v>
      </c>
      <c r="G39" s="28">
        <f t="shared" si="7"/>
        <v>0.28824317071140204</v>
      </c>
      <c r="H39" s="28">
        <f t="shared" si="4"/>
        <v>61.646025653531836</v>
      </c>
      <c r="I39" s="29">
        <f t="shared" si="3"/>
        <v>136.38874821919754</v>
      </c>
    </row>
    <row r="40" spans="1:9" x14ac:dyDescent="0.25">
      <c r="A40" s="19" t="s">
        <v>430</v>
      </c>
      <c r="B40" s="199">
        <v>0.91093862999999997</v>
      </c>
      <c r="C40" s="28">
        <f t="shared" si="5"/>
        <v>8.4523812437540171E-3</v>
      </c>
      <c r="D40" s="199">
        <v>4.7273879999999997E-2</v>
      </c>
      <c r="E40" s="28">
        <f t="shared" si="6"/>
        <v>3.9992387971200458E-4</v>
      </c>
      <c r="F40" s="199">
        <v>34.776662520000002</v>
      </c>
      <c r="G40" s="28">
        <f t="shared" si="7"/>
        <v>0.25292868130823443</v>
      </c>
      <c r="H40" s="28">
        <f t="shared" si="4"/>
        <v>73464.223033946037</v>
      </c>
      <c r="I40" s="29">
        <f t="shared" si="3"/>
        <v>3717.6734825703902</v>
      </c>
    </row>
    <row r="41" spans="1:9" x14ac:dyDescent="0.25">
      <c r="A41" s="19" t="s">
        <v>357</v>
      </c>
      <c r="B41" s="199">
        <v>21.859028469999998</v>
      </c>
      <c r="C41" s="28">
        <f t="shared" si="5"/>
        <v>0.20282468671518855</v>
      </c>
      <c r="D41" s="199">
        <v>34.539600450000002</v>
      </c>
      <c r="E41" s="28">
        <f t="shared" si="6"/>
        <v>0.29219541564319451</v>
      </c>
      <c r="F41" s="199">
        <v>32.31655026</v>
      </c>
      <c r="G41" s="28">
        <f t="shared" si="7"/>
        <v>0.23503642527491964</v>
      </c>
      <c r="H41" s="28">
        <f t="shared" si="4"/>
        <v>-6.4362359756249043</v>
      </c>
      <c r="I41" s="29">
        <f t="shared" si="3"/>
        <v>47.840743719933499</v>
      </c>
    </row>
    <row r="42" spans="1:9" x14ac:dyDescent="0.25">
      <c r="A42" s="19" t="s">
        <v>363</v>
      </c>
      <c r="B42" s="199">
        <v>58.22920508</v>
      </c>
      <c r="C42" s="28">
        <f t="shared" si="5"/>
        <v>0.54029483946344237</v>
      </c>
      <c r="D42" s="199">
        <v>15.022377240000001</v>
      </c>
      <c r="E42" s="28">
        <f t="shared" si="6"/>
        <v>0.12708513429230087</v>
      </c>
      <c r="F42" s="199">
        <v>28.545197469999998</v>
      </c>
      <c r="G42" s="28">
        <f t="shared" si="7"/>
        <v>0.2076075917180982</v>
      </c>
      <c r="H42" s="28">
        <f t="shared" si="4"/>
        <v>90.017844805500275</v>
      </c>
      <c r="I42" s="29">
        <f t="shared" si="3"/>
        <v>-50.97786852700068</v>
      </c>
    </row>
    <row r="43" spans="1:9" x14ac:dyDescent="0.25">
      <c r="A43" s="19" t="s">
        <v>395</v>
      </c>
      <c r="B43" s="199">
        <v>23.3326429</v>
      </c>
      <c r="C43" s="28">
        <f t="shared" si="5"/>
        <v>0.21649800186338605</v>
      </c>
      <c r="D43" s="199">
        <v>80.721870940000002</v>
      </c>
      <c r="E43" s="28">
        <f t="shared" si="6"/>
        <v>0.68288458243614703</v>
      </c>
      <c r="F43" s="199">
        <v>28.401301719999999</v>
      </c>
      <c r="G43" s="28">
        <f t="shared" si="7"/>
        <v>0.20656104614252929</v>
      </c>
      <c r="H43" s="28">
        <f t="shared" si="4"/>
        <v>-64.815853015708115</v>
      </c>
      <c r="I43" s="29">
        <f t="shared" si="3"/>
        <v>21.723466311653873</v>
      </c>
    </row>
    <row r="44" spans="1:9" x14ac:dyDescent="0.25">
      <c r="A44" s="19" t="s">
        <v>353</v>
      </c>
      <c r="B44" s="199">
        <v>87.056343999999996</v>
      </c>
      <c r="C44" s="28">
        <f t="shared" si="5"/>
        <v>0.8077749531550743</v>
      </c>
      <c r="D44" s="199">
        <v>24.798684659999999</v>
      </c>
      <c r="E44" s="28">
        <f t="shared" si="6"/>
        <v>0.20978997664210711</v>
      </c>
      <c r="F44" s="199">
        <v>28.07379602</v>
      </c>
      <c r="G44" s="28">
        <f t="shared" si="7"/>
        <v>0.20417911588184681</v>
      </c>
      <c r="H44" s="28">
        <f t="shared" si="4"/>
        <v>13.20679465424519</v>
      </c>
      <c r="I44" s="29">
        <f t="shared" si="3"/>
        <v>-67.752153685663615</v>
      </c>
    </row>
    <row r="45" spans="1:9" x14ac:dyDescent="0.25">
      <c r="A45" s="19" t="s">
        <v>421</v>
      </c>
      <c r="B45" s="199">
        <v>219.12699218</v>
      </c>
      <c r="C45" s="28">
        <f t="shared" si="5"/>
        <v>2.0332268472382879</v>
      </c>
      <c r="D45" s="199">
        <v>19.59930086</v>
      </c>
      <c r="E45" s="28">
        <f t="shared" si="6"/>
        <v>0.16580463544718624</v>
      </c>
      <c r="F45" s="199">
        <v>26.940446989999998</v>
      </c>
      <c r="G45" s="28">
        <f t="shared" si="7"/>
        <v>0.1959363330830371</v>
      </c>
      <c r="H45" s="28">
        <f t="shared" si="4"/>
        <v>37.45616327050962</v>
      </c>
      <c r="I45" s="29">
        <f t="shared" si="3"/>
        <v>-87.7055552481321</v>
      </c>
    </row>
    <row r="46" spans="1:9" x14ac:dyDescent="0.25">
      <c r="A46" s="19" t="s">
        <v>396</v>
      </c>
      <c r="B46" s="199">
        <v>21.297183260000001</v>
      </c>
      <c r="C46" s="28">
        <f t="shared" si="5"/>
        <v>0.19761145965630644</v>
      </c>
      <c r="D46" s="199">
        <v>9.9296137299999998</v>
      </c>
      <c r="E46" s="28">
        <f t="shared" si="6"/>
        <v>8.4001771103687478E-2</v>
      </c>
      <c r="F46" s="199">
        <v>23.984313140000001</v>
      </c>
      <c r="G46" s="28">
        <f t="shared" si="7"/>
        <v>0.17443654034067321</v>
      </c>
      <c r="H46" s="28">
        <f t="shared" si="4"/>
        <v>141.54326434206621</v>
      </c>
      <c r="I46" s="29">
        <f t="shared" si="3"/>
        <v>12.617301768008549</v>
      </c>
    </row>
    <row r="47" spans="1:9" x14ac:dyDescent="0.25">
      <c r="A47" s="19" t="s">
        <v>366</v>
      </c>
      <c r="B47" s="199">
        <v>16.674916920000001</v>
      </c>
      <c r="C47" s="28">
        <f t="shared" si="5"/>
        <v>0.15472255800126131</v>
      </c>
      <c r="D47" s="199">
        <v>17.430223170000001</v>
      </c>
      <c r="E47" s="28">
        <f t="shared" si="6"/>
        <v>0.14745484132870995</v>
      </c>
      <c r="F47" s="199">
        <v>17.608371690000002</v>
      </c>
      <c r="G47" s="28">
        <f t="shared" si="7"/>
        <v>0.1280646821406641</v>
      </c>
      <c r="H47" s="28">
        <f t="shared" si="4"/>
        <v>1.0220667759815116</v>
      </c>
      <c r="I47" s="29">
        <f t="shared" si="3"/>
        <v>5.5979575459258246</v>
      </c>
    </row>
    <row r="48" spans="1:9" x14ac:dyDescent="0.25">
      <c r="A48" s="19" t="s">
        <v>565</v>
      </c>
      <c r="B48" s="199">
        <v>0</v>
      </c>
      <c r="C48" s="28">
        <f t="shared" si="5"/>
        <v>0</v>
      </c>
      <c r="D48" s="199">
        <v>7.23541729</v>
      </c>
      <c r="E48" s="28">
        <f t="shared" si="6"/>
        <v>6.1209618375985174E-2</v>
      </c>
      <c r="F48" s="199">
        <v>16.210290650000001</v>
      </c>
      <c r="G48" s="28">
        <f t="shared" si="7"/>
        <v>0.11789651854515285</v>
      </c>
      <c r="H48" s="28">
        <f t="shared" si="4"/>
        <v>124.04085348890779</v>
      </c>
      <c r="I48" s="29" t="s">
        <v>314</v>
      </c>
    </row>
    <row r="49" spans="1:9" x14ac:dyDescent="0.25">
      <c r="A49" s="19" t="s">
        <v>304</v>
      </c>
      <c r="B49" s="199">
        <v>16.914209800000002</v>
      </c>
      <c r="C49" s="28">
        <f t="shared" si="5"/>
        <v>0.15694289928888008</v>
      </c>
      <c r="D49" s="199">
        <v>6.9590486399999998</v>
      </c>
      <c r="E49" s="28">
        <f t="shared" si="6"/>
        <v>5.8871616444712158E-2</v>
      </c>
      <c r="F49" s="199">
        <v>13.599093760000001</v>
      </c>
      <c r="G49" s="28">
        <f t="shared" si="7"/>
        <v>9.8905432622401035E-2</v>
      </c>
      <c r="H49" s="28">
        <f t="shared" si="4"/>
        <v>95.415989505140189</v>
      </c>
      <c r="I49" s="29">
        <f t="shared" si="3"/>
        <v>-19.599591581275057</v>
      </c>
    </row>
    <row r="50" spans="1:9" x14ac:dyDescent="0.25">
      <c r="A50" s="19" t="s">
        <v>373</v>
      </c>
      <c r="B50" s="199">
        <v>1725.6401234699999</v>
      </c>
      <c r="C50" s="28">
        <f t="shared" si="5"/>
        <v>16.011801160619562</v>
      </c>
      <c r="D50" s="199">
        <v>496.32849576000001</v>
      </c>
      <c r="E50" s="28">
        <f t="shared" si="6"/>
        <v>4.1988010638424944</v>
      </c>
      <c r="F50" s="199">
        <v>11.56340649</v>
      </c>
      <c r="G50" s="28">
        <f t="shared" si="7"/>
        <v>8.4099995313373713E-2</v>
      </c>
      <c r="H50" s="28">
        <f t="shared" si="4"/>
        <v>-97.670211041924233</v>
      </c>
      <c r="I50" s="29">
        <f t="shared" si="3"/>
        <v>-99.329906257235862</v>
      </c>
    </row>
    <row r="51" spans="1:9" x14ac:dyDescent="0.25">
      <c r="A51" s="19" t="s">
        <v>298</v>
      </c>
      <c r="B51" s="199">
        <v>8.4899646199999985</v>
      </c>
      <c r="C51" s="28">
        <f t="shared" si="5"/>
        <v>7.8776347111575662E-2</v>
      </c>
      <c r="D51" s="199">
        <v>7.9591736200000005</v>
      </c>
      <c r="E51" s="28">
        <f t="shared" si="6"/>
        <v>6.7332395678371237E-2</v>
      </c>
      <c r="F51" s="199">
        <v>9.5328531600000002</v>
      </c>
      <c r="G51" s="28">
        <f t="shared" si="7"/>
        <v>6.9331896856899292E-2</v>
      </c>
      <c r="H51" s="28">
        <f t="shared" si="4"/>
        <v>19.771896118029385</v>
      </c>
      <c r="I51" s="29">
        <f t="shared" si="3"/>
        <v>12.283779575986053</v>
      </c>
    </row>
    <row r="52" spans="1:9" x14ac:dyDescent="0.25">
      <c r="A52" s="19" t="s">
        <v>377</v>
      </c>
      <c r="B52" s="199">
        <v>12.472673840000001</v>
      </c>
      <c r="C52" s="28">
        <f t="shared" si="5"/>
        <v>0.11573095151830085</v>
      </c>
      <c r="D52" s="199">
        <v>18.124440760000002</v>
      </c>
      <c r="E52" s="28">
        <f t="shared" si="6"/>
        <v>0.15332772910430864</v>
      </c>
      <c r="F52" s="199">
        <v>8.8914033200000002</v>
      </c>
      <c r="G52" s="28">
        <f t="shared" si="7"/>
        <v>6.4666668787262821E-2</v>
      </c>
      <c r="H52" s="28">
        <f t="shared" si="4"/>
        <v>-50.942468031217757</v>
      </c>
      <c r="I52" s="29">
        <f t="shared" si="3"/>
        <v>-28.7129332967469</v>
      </c>
    </row>
    <row r="53" spans="1:9" x14ac:dyDescent="0.25">
      <c r="A53" s="19" t="s">
        <v>354</v>
      </c>
      <c r="B53" s="199">
        <v>0.60563230000000001</v>
      </c>
      <c r="C53" s="28">
        <f t="shared" si="5"/>
        <v>5.6195169735326804E-3</v>
      </c>
      <c r="D53" s="199">
        <v>12.68968564</v>
      </c>
      <c r="E53" s="28">
        <f t="shared" si="6"/>
        <v>0.10735121199009923</v>
      </c>
      <c r="F53" s="199">
        <v>8.418566160000001</v>
      </c>
      <c r="G53" s="28">
        <f t="shared" si="7"/>
        <v>6.122775111413787E-2</v>
      </c>
      <c r="H53" s="28">
        <f t="shared" si="4"/>
        <v>-33.658197698268587</v>
      </c>
      <c r="I53" s="29">
        <f t="shared" si="3"/>
        <v>1290.0457686949658</v>
      </c>
    </row>
    <row r="54" spans="1:9" x14ac:dyDescent="0.25">
      <c r="A54" s="19" t="s">
        <v>390</v>
      </c>
      <c r="B54" s="199">
        <v>1.97311634</v>
      </c>
      <c r="C54" s="28">
        <f t="shared" si="5"/>
        <v>1.8308073666785406E-2</v>
      </c>
      <c r="D54" s="199">
        <v>7.7687350799999999</v>
      </c>
      <c r="E54" s="28">
        <f t="shared" si="6"/>
        <v>6.5721338583766553E-2</v>
      </c>
      <c r="F54" s="199">
        <v>8.2879420699999997</v>
      </c>
      <c r="G54" s="28">
        <f t="shared" si="7"/>
        <v>6.0277729564146183E-2</v>
      </c>
      <c r="H54" s="28">
        <f t="shared" si="4"/>
        <v>6.683288651928132</v>
      </c>
      <c r="I54" s="29">
        <f t="shared" si="3"/>
        <v>320.04325350627829</v>
      </c>
    </row>
    <row r="55" spans="1:9" x14ac:dyDescent="0.25">
      <c r="A55" s="19" t="s">
        <v>414</v>
      </c>
      <c r="B55" s="199">
        <v>3.8129288799999999</v>
      </c>
      <c r="C55" s="28">
        <f t="shared" si="5"/>
        <v>3.5379253319271366E-2</v>
      </c>
      <c r="D55" s="199">
        <v>1.3671174099999999</v>
      </c>
      <c r="E55" s="28">
        <f t="shared" si="6"/>
        <v>1.1565433144667354E-2</v>
      </c>
      <c r="F55" s="199">
        <v>6.7795139100000004</v>
      </c>
      <c r="G55" s="28">
        <f t="shared" si="7"/>
        <v>4.9307017663957599E-2</v>
      </c>
      <c r="H55" s="28">
        <f t="shared" si="4"/>
        <v>395.89844006155994</v>
      </c>
      <c r="I55" s="29">
        <f t="shared" si="3"/>
        <v>77.803314023523058</v>
      </c>
    </row>
    <row r="56" spans="1:9" x14ac:dyDescent="0.25">
      <c r="A56" s="19" t="s">
        <v>389</v>
      </c>
      <c r="B56" s="199">
        <v>44.880948329999995</v>
      </c>
      <c r="C56" s="28">
        <f t="shared" si="5"/>
        <v>0.41643956395436338</v>
      </c>
      <c r="D56" s="199">
        <v>32.316647609999997</v>
      </c>
      <c r="E56" s="28">
        <f t="shared" si="6"/>
        <v>0.27338985273637112</v>
      </c>
      <c r="F56" s="199">
        <v>6.3554507400000002</v>
      </c>
      <c r="G56" s="28">
        <f t="shared" si="7"/>
        <v>4.6222830435875953E-2</v>
      </c>
      <c r="H56" s="28">
        <f t="shared" si="4"/>
        <v>-80.333817985398397</v>
      </c>
      <c r="I56" s="29">
        <f t="shared" si="3"/>
        <v>-85.839312722918123</v>
      </c>
    </row>
    <row r="57" spans="1:9" x14ac:dyDescent="0.25">
      <c r="A57" s="19" t="s">
        <v>399</v>
      </c>
      <c r="B57" s="199">
        <v>0</v>
      </c>
      <c r="C57" s="28">
        <f t="shared" si="5"/>
        <v>0</v>
      </c>
      <c r="D57" s="199">
        <v>3.9000400000000005E-2</v>
      </c>
      <c r="E57" s="28">
        <f t="shared" si="6"/>
        <v>3.299325394556162E-4</v>
      </c>
      <c r="F57" s="199">
        <v>5.6368176999999999</v>
      </c>
      <c r="G57" s="28">
        <f t="shared" si="7"/>
        <v>4.0996253358584644E-2</v>
      </c>
      <c r="H57" s="28">
        <f t="shared" si="4"/>
        <v>14353.230479687387</v>
      </c>
      <c r="I57" s="29" t="s">
        <v>314</v>
      </c>
    </row>
    <row r="58" spans="1:9" x14ac:dyDescent="0.25">
      <c r="A58" s="19" t="s">
        <v>305</v>
      </c>
      <c r="B58" s="199">
        <v>8.9559619700000006</v>
      </c>
      <c r="C58" s="28">
        <f t="shared" si="5"/>
        <v>8.3100224847202142E-2</v>
      </c>
      <c r="D58" s="199">
        <v>0</v>
      </c>
      <c r="E58" s="28">
        <f t="shared" si="6"/>
        <v>0</v>
      </c>
      <c r="F58" s="199">
        <v>5.0195105499999997</v>
      </c>
      <c r="G58" s="28">
        <f t="shared" si="7"/>
        <v>3.6506613695150819E-2</v>
      </c>
      <c r="H58" s="28" t="s">
        <v>314</v>
      </c>
      <c r="I58" s="29">
        <f t="shared" si="3"/>
        <v>-43.953418216669817</v>
      </c>
    </row>
    <row r="59" spans="1:9" x14ac:dyDescent="0.25">
      <c r="A59" s="19" t="s">
        <v>392</v>
      </c>
      <c r="B59" s="199">
        <v>1.78683342</v>
      </c>
      <c r="C59" s="28">
        <f t="shared" si="5"/>
        <v>1.6579599094310934E-2</v>
      </c>
      <c r="D59" s="199">
        <v>3.8659474</v>
      </c>
      <c r="E59" s="28">
        <f t="shared" si="6"/>
        <v>3.2704840029431415E-2</v>
      </c>
      <c r="F59" s="199">
        <v>4.9672312099999996</v>
      </c>
      <c r="G59" s="28">
        <f t="shared" si="7"/>
        <v>3.6126389039657779E-2</v>
      </c>
      <c r="H59" s="28">
        <f t="shared" si="4"/>
        <v>28.486776876477915</v>
      </c>
      <c r="I59" s="29">
        <f t="shared" si="3"/>
        <v>177.99072674608914</v>
      </c>
    </row>
    <row r="60" spans="1:9" x14ac:dyDescent="0.25">
      <c r="A60" s="19" t="s">
        <v>349</v>
      </c>
      <c r="B60" s="199">
        <v>9.8608881000000004</v>
      </c>
      <c r="C60" s="28">
        <f t="shared" si="5"/>
        <v>9.1496817544335765E-2</v>
      </c>
      <c r="D60" s="199">
        <v>13.599363480000001</v>
      </c>
      <c r="E60" s="28">
        <f t="shared" si="6"/>
        <v>0.1150468335693061</v>
      </c>
      <c r="F60" s="199">
        <v>4.8780171900000004</v>
      </c>
      <c r="G60" s="28">
        <f t="shared" si="7"/>
        <v>3.5477540564913278E-2</v>
      </c>
      <c r="H60" s="28">
        <f t="shared" si="4"/>
        <v>-64.130547748253875</v>
      </c>
      <c r="I60" s="29">
        <f t="shared" si="3"/>
        <v>-50.53166468849799</v>
      </c>
    </row>
    <row r="61" spans="1:9" x14ac:dyDescent="0.25">
      <c r="A61" s="19" t="s">
        <v>374</v>
      </c>
      <c r="B61" s="199">
        <v>3.9013284599999998</v>
      </c>
      <c r="C61" s="28">
        <f t="shared" si="5"/>
        <v>3.6199491837367509E-2</v>
      </c>
      <c r="D61" s="199">
        <v>3.6332678599999997</v>
      </c>
      <c r="E61" s="28">
        <f t="shared" si="6"/>
        <v>3.0736435820460099E-2</v>
      </c>
      <c r="F61" s="199">
        <v>4.85280589</v>
      </c>
      <c r="G61" s="28">
        <f t="shared" si="7"/>
        <v>3.5294180219181445E-2</v>
      </c>
      <c r="H61" s="28">
        <f t="shared" si="4"/>
        <v>33.565871743901667</v>
      </c>
      <c r="I61" s="29">
        <f t="shared" si="3"/>
        <v>24.388549689046179</v>
      </c>
    </row>
    <row r="62" spans="1:9" x14ac:dyDescent="0.25">
      <c r="A62" s="19" t="s">
        <v>301</v>
      </c>
      <c r="B62" s="199">
        <v>5.3819525700000002</v>
      </c>
      <c r="C62" s="28">
        <f t="shared" si="5"/>
        <v>4.993784812643387E-2</v>
      </c>
      <c r="D62" s="199">
        <v>5.82102524</v>
      </c>
      <c r="E62" s="28">
        <f t="shared" si="6"/>
        <v>4.9244254922217151E-2</v>
      </c>
      <c r="F62" s="199">
        <v>4.6681748799999996</v>
      </c>
      <c r="G62" s="28">
        <f t="shared" si="7"/>
        <v>3.3951369422974324E-2</v>
      </c>
      <c r="H62" s="28">
        <f t="shared" si="4"/>
        <v>-19.804936630029125</v>
      </c>
      <c r="I62" s="29">
        <f t="shared" si="3"/>
        <v>-13.262429958575439</v>
      </c>
    </row>
    <row r="63" spans="1:9" x14ac:dyDescent="0.25">
      <c r="A63" s="19" t="s">
        <v>391</v>
      </c>
      <c r="B63" s="199">
        <v>9.2311803599999998</v>
      </c>
      <c r="C63" s="28">
        <f t="shared" si="5"/>
        <v>8.5653910332658151E-2</v>
      </c>
      <c r="D63" s="199">
        <v>11.618718599999999</v>
      </c>
      <c r="E63" s="28">
        <f t="shared" si="6"/>
        <v>9.8291128627352564E-2</v>
      </c>
      <c r="F63" s="199">
        <v>4.5757849000000004</v>
      </c>
      <c r="G63" s="28">
        <f t="shared" si="7"/>
        <v>3.3279422372447118E-2</v>
      </c>
      <c r="H63" s="28">
        <f t="shared" si="4"/>
        <v>-60.617129499977729</v>
      </c>
      <c r="I63" s="29">
        <f t="shared" si="3"/>
        <v>-50.431204661242248</v>
      </c>
    </row>
    <row r="64" spans="1:9" x14ac:dyDescent="0.25">
      <c r="A64" s="19" t="s">
        <v>436</v>
      </c>
      <c r="B64" s="199">
        <v>2.4207296600000001</v>
      </c>
      <c r="C64" s="28">
        <f t="shared" si="5"/>
        <v>2.2461370393725689E-2</v>
      </c>
      <c r="D64" s="199">
        <v>2.3829830099999998</v>
      </c>
      <c r="E64" s="28">
        <f t="shared" si="6"/>
        <v>2.0159373646652032E-2</v>
      </c>
      <c r="F64" s="199">
        <v>4.5291707800000003</v>
      </c>
      <c r="G64" s="28">
        <f t="shared" si="7"/>
        <v>3.2940400538619234E-2</v>
      </c>
      <c r="H64" s="28">
        <f t="shared" si="4"/>
        <v>90.063074767788649</v>
      </c>
      <c r="I64" s="29">
        <f t="shared" si="3"/>
        <v>87.099404565481308</v>
      </c>
    </row>
    <row r="65" spans="1:9" x14ac:dyDescent="0.25">
      <c r="A65" s="19" t="s">
        <v>419</v>
      </c>
      <c r="B65" s="199">
        <v>5.99214804</v>
      </c>
      <c r="C65" s="28">
        <f t="shared" si="5"/>
        <v>5.5599705660845003E-2</v>
      </c>
      <c r="D65" s="199">
        <v>7.2738524099999999</v>
      </c>
      <c r="E65" s="28">
        <f t="shared" si="6"/>
        <v>6.1534768803823907E-2</v>
      </c>
      <c r="F65" s="199">
        <v>3.69418063</v>
      </c>
      <c r="G65" s="28">
        <f t="shared" si="7"/>
        <v>2.6867564842456379E-2</v>
      </c>
      <c r="H65" s="28">
        <f t="shared" si="4"/>
        <v>-49.212873429748349</v>
      </c>
      <c r="I65" s="29">
        <f t="shared" si="3"/>
        <v>-38.349643477766946</v>
      </c>
    </row>
    <row r="66" spans="1:9" x14ac:dyDescent="0.25">
      <c r="A66" s="19" t="s">
        <v>410</v>
      </c>
      <c r="B66" s="199">
        <v>1.7785166699999999</v>
      </c>
      <c r="C66" s="28">
        <f t="shared" si="5"/>
        <v>1.6502429964147917E-2</v>
      </c>
      <c r="D66" s="199">
        <v>2.7376769199999997</v>
      </c>
      <c r="E66" s="28">
        <f t="shared" si="6"/>
        <v>2.3159985498216164E-2</v>
      </c>
      <c r="F66" s="199">
        <v>3.3096508999999998</v>
      </c>
      <c r="G66" s="28">
        <f t="shared" si="7"/>
        <v>2.4070902066757931E-2</v>
      </c>
      <c r="H66" s="28">
        <f t="shared" si="4"/>
        <v>20.892676408288537</v>
      </c>
      <c r="I66" s="29">
        <f t="shared" si="3"/>
        <v>86.090518904160731</v>
      </c>
    </row>
    <row r="67" spans="1:9" x14ac:dyDescent="0.25">
      <c r="A67" s="19" t="s">
        <v>600</v>
      </c>
      <c r="B67" s="199">
        <v>0</v>
      </c>
      <c r="C67" s="28">
        <f t="shared" si="5"/>
        <v>0</v>
      </c>
      <c r="D67" s="199">
        <v>0</v>
      </c>
      <c r="E67" s="28">
        <f t="shared" si="6"/>
        <v>0</v>
      </c>
      <c r="F67" s="199">
        <v>2.7905602999999997</v>
      </c>
      <c r="G67" s="28">
        <f t="shared" si="7"/>
        <v>2.0295585764855933E-2</v>
      </c>
      <c r="H67" s="28" t="s">
        <v>314</v>
      </c>
      <c r="I67" s="29" t="s">
        <v>314</v>
      </c>
    </row>
    <row r="68" spans="1:9" x14ac:dyDescent="0.25">
      <c r="A68" s="19" t="s">
        <v>310</v>
      </c>
      <c r="B68" s="199">
        <v>1.96373504</v>
      </c>
      <c r="C68" s="28">
        <f t="shared" ref="C68:C99" si="8">(B68/$B$181)*100</f>
        <v>1.8221026832288961E-2</v>
      </c>
      <c r="D68" s="199">
        <v>7.3920767500000002</v>
      </c>
      <c r="E68" s="28">
        <f t="shared" ref="E68:E99" si="9">(D68/$D$181)*100</f>
        <v>6.2534913846481521E-2</v>
      </c>
      <c r="F68" s="199">
        <v>2.64285748</v>
      </c>
      <c r="G68" s="28">
        <f t="shared" ref="G68:G99" si="10">(F68/$F$181)*100</f>
        <v>1.9221351586500759E-2</v>
      </c>
      <c r="H68" s="28">
        <f t="shared" si="4"/>
        <v>-64.247429113881964</v>
      </c>
      <c r="I68" s="29">
        <f t="shared" si="3"/>
        <v>34.583201204170599</v>
      </c>
    </row>
    <row r="69" spans="1:9" x14ac:dyDescent="0.25">
      <c r="A69" s="19" t="s">
        <v>307</v>
      </c>
      <c r="B69" s="199">
        <v>1.8863866899999999</v>
      </c>
      <c r="C69" s="28">
        <f t="shared" si="8"/>
        <v>1.7503330028964984E-2</v>
      </c>
      <c r="D69" s="199">
        <v>1.96333325</v>
      </c>
      <c r="E69" s="28">
        <f t="shared" si="9"/>
        <v>1.6609253365866713E-2</v>
      </c>
      <c r="F69" s="199">
        <v>2.6169193500000003</v>
      </c>
      <c r="G69" s="28">
        <f t="shared" si="10"/>
        <v>1.9032705047669476E-2</v>
      </c>
      <c r="H69" s="28">
        <f t="shared" ref="H69:H132" si="11">((F69/D69)-1)*100</f>
        <v>33.289616013990496</v>
      </c>
      <c r="I69" s="29">
        <f t="shared" ref="I69:I132" si="12">((F69/B69)-1)*100</f>
        <v>38.726559293100202</v>
      </c>
    </row>
    <row r="70" spans="1:9" x14ac:dyDescent="0.25">
      <c r="A70" s="19" t="s">
        <v>383</v>
      </c>
      <c r="B70" s="199">
        <v>2.20248898</v>
      </c>
      <c r="C70" s="28">
        <f t="shared" si="8"/>
        <v>2.0436367424803266E-2</v>
      </c>
      <c r="D70" s="199">
        <v>1.78290722</v>
      </c>
      <c r="E70" s="28">
        <f t="shared" si="9"/>
        <v>1.5082899321759597E-2</v>
      </c>
      <c r="F70" s="199">
        <v>2.4776226800000001</v>
      </c>
      <c r="G70" s="28">
        <f t="shared" si="10"/>
        <v>1.8019608318405524E-2</v>
      </c>
      <c r="H70" s="28">
        <f t="shared" si="11"/>
        <v>38.965317555896164</v>
      </c>
      <c r="I70" s="29">
        <f t="shared" si="12"/>
        <v>12.491944454587012</v>
      </c>
    </row>
    <row r="71" spans="1:9" x14ac:dyDescent="0.25">
      <c r="A71" s="19" t="s">
        <v>420</v>
      </c>
      <c r="B71" s="199">
        <v>3.4058941200000001</v>
      </c>
      <c r="C71" s="28">
        <f t="shared" si="8"/>
        <v>3.1602475326027279E-2</v>
      </c>
      <c r="D71" s="199">
        <v>4.4417516299999997</v>
      </c>
      <c r="E71" s="28">
        <f t="shared" si="9"/>
        <v>3.75759837057318E-2</v>
      </c>
      <c r="F71" s="199">
        <v>2.40688075</v>
      </c>
      <c r="G71" s="28">
        <f t="shared" si="10"/>
        <v>1.7505106299765601E-2</v>
      </c>
      <c r="H71" s="28">
        <f t="shared" si="11"/>
        <v>-45.812351736560288</v>
      </c>
      <c r="I71" s="29">
        <f t="shared" si="12"/>
        <v>-29.331897434321885</v>
      </c>
    </row>
    <row r="72" spans="1:9" x14ac:dyDescent="0.25">
      <c r="A72" s="19" t="s">
        <v>438</v>
      </c>
      <c r="B72" s="199">
        <v>0.20784037999999999</v>
      </c>
      <c r="C72" s="28">
        <f t="shared" si="8"/>
        <v>1.9285010776266096E-3</v>
      </c>
      <c r="D72" s="199">
        <v>8.9149660000000006E-2</v>
      </c>
      <c r="E72" s="28">
        <f t="shared" si="9"/>
        <v>7.5418133443258962E-4</v>
      </c>
      <c r="F72" s="199">
        <v>1.99912895</v>
      </c>
      <c r="G72" s="28">
        <f t="shared" si="10"/>
        <v>1.4539550734571617E-2</v>
      </c>
      <c r="H72" s="28">
        <f t="shared" si="11"/>
        <v>2142.4414742580061</v>
      </c>
      <c r="I72" s="29">
        <f t="shared" si="12"/>
        <v>861.85782089120517</v>
      </c>
    </row>
    <row r="73" spans="1:9" x14ac:dyDescent="0.25">
      <c r="A73" s="19" t="s">
        <v>422</v>
      </c>
      <c r="B73" s="199">
        <v>3.7921226400000001</v>
      </c>
      <c r="C73" s="28">
        <f t="shared" si="8"/>
        <v>3.5186197204471359E-2</v>
      </c>
      <c r="D73" s="199">
        <v>0.55562692000000002</v>
      </c>
      <c r="E73" s="28">
        <f t="shared" si="9"/>
        <v>4.7004492442514053E-3</v>
      </c>
      <c r="F73" s="199">
        <v>1.5885073000000001</v>
      </c>
      <c r="G73" s="28">
        <f t="shared" si="10"/>
        <v>1.1553122914150874E-2</v>
      </c>
      <c r="H73" s="28">
        <f t="shared" si="11"/>
        <v>185.8945891246594</v>
      </c>
      <c r="I73" s="29">
        <f t="shared" si="12"/>
        <v>-58.110339490497068</v>
      </c>
    </row>
    <row r="74" spans="1:9" x14ac:dyDescent="0.25">
      <c r="A74" s="19" t="s">
        <v>356</v>
      </c>
      <c r="B74" s="199">
        <v>2.3142465099999998</v>
      </c>
      <c r="C74" s="28">
        <f t="shared" si="8"/>
        <v>2.1473338763278917E-2</v>
      </c>
      <c r="D74" s="199">
        <v>4.0198210899999998</v>
      </c>
      <c r="E74" s="28">
        <f t="shared" si="9"/>
        <v>3.4006568660345605E-2</v>
      </c>
      <c r="F74" s="199">
        <v>1.5069678799999999</v>
      </c>
      <c r="G74" s="28">
        <f t="shared" si="10"/>
        <v>1.0960091367107575E-2</v>
      </c>
      <c r="H74" s="28">
        <f t="shared" si="11"/>
        <v>-62.511568394204332</v>
      </c>
      <c r="I74" s="29">
        <f t="shared" si="12"/>
        <v>-34.883000860612725</v>
      </c>
    </row>
    <row r="75" spans="1:9" x14ac:dyDescent="0.25">
      <c r="A75" s="19" t="s">
        <v>407</v>
      </c>
      <c r="B75" s="199">
        <v>2.3997479999999998E-2</v>
      </c>
      <c r="C75" s="28">
        <f t="shared" si="8"/>
        <v>2.226668659878461E-4</v>
      </c>
      <c r="D75" s="199">
        <v>491.73747430999998</v>
      </c>
      <c r="E75" s="28">
        <f t="shared" si="9"/>
        <v>4.1599622989658851</v>
      </c>
      <c r="F75" s="199">
        <v>1.00643412</v>
      </c>
      <c r="G75" s="28">
        <f t="shared" si="10"/>
        <v>7.3197379032222711E-3</v>
      </c>
      <c r="H75" s="28">
        <f t="shared" si="11"/>
        <v>-99.795331010431482</v>
      </c>
      <c r="I75" s="29">
        <f t="shared" si="12"/>
        <v>4093.9158611654229</v>
      </c>
    </row>
    <row r="76" spans="1:9" x14ac:dyDescent="0.25">
      <c r="A76" s="19" t="s">
        <v>429</v>
      </c>
      <c r="B76" s="199">
        <v>8.5000000000000006E-5</v>
      </c>
      <c r="C76" s="28">
        <f t="shared" si="8"/>
        <v>7.8869462997643604E-7</v>
      </c>
      <c r="D76" s="199">
        <v>0</v>
      </c>
      <c r="E76" s="28">
        <f t="shared" si="9"/>
        <v>0</v>
      </c>
      <c r="F76" s="199">
        <v>0.98231763000000005</v>
      </c>
      <c r="G76" s="28">
        <f t="shared" si="10"/>
        <v>7.144340048124035E-3</v>
      </c>
      <c r="H76" s="28" t="s">
        <v>314</v>
      </c>
      <c r="I76" s="29">
        <f t="shared" si="12"/>
        <v>1155567.8</v>
      </c>
    </row>
    <row r="77" spans="1:9" x14ac:dyDescent="0.25">
      <c r="A77" s="19" t="s">
        <v>300</v>
      </c>
      <c r="B77" s="199">
        <v>0</v>
      </c>
      <c r="C77" s="28">
        <f t="shared" si="8"/>
        <v>0</v>
      </c>
      <c r="D77" s="199">
        <v>0</v>
      </c>
      <c r="E77" s="28">
        <f t="shared" si="9"/>
        <v>0</v>
      </c>
      <c r="F77" s="199">
        <v>0.94771453000000005</v>
      </c>
      <c r="G77" s="28">
        <f t="shared" si="10"/>
        <v>6.8926736771160735E-3</v>
      </c>
      <c r="H77" s="28" t="s">
        <v>314</v>
      </c>
      <c r="I77" s="29" t="s">
        <v>314</v>
      </c>
    </row>
    <row r="78" spans="1:9" x14ac:dyDescent="0.25">
      <c r="A78" s="19" t="s">
        <v>443</v>
      </c>
      <c r="B78" s="199">
        <v>0.34809746000000003</v>
      </c>
      <c r="C78" s="28">
        <f t="shared" si="8"/>
        <v>3.2299129107110258E-3</v>
      </c>
      <c r="D78" s="199">
        <v>0.84838168000000003</v>
      </c>
      <c r="E78" s="28">
        <f t="shared" si="9"/>
        <v>7.1770731097635394E-3</v>
      </c>
      <c r="F78" s="199">
        <v>0.77365099000000004</v>
      </c>
      <c r="G78" s="28">
        <f t="shared" si="10"/>
        <v>5.6267194869828478E-3</v>
      </c>
      <c r="H78" s="28">
        <f t="shared" si="11"/>
        <v>-8.8086166594262156</v>
      </c>
      <c r="I78" s="29">
        <f t="shared" si="12"/>
        <v>122.25125974777291</v>
      </c>
    </row>
    <row r="79" spans="1:9" x14ac:dyDescent="0.25">
      <c r="A79" s="19" t="s">
        <v>403</v>
      </c>
      <c r="B79" s="199">
        <v>0.15702417999999999</v>
      </c>
      <c r="C79" s="28">
        <f t="shared" si="8"/>
        <v>1.4569897357935677E-3</v>
      </c>
      <c r="D79" s="199">
        <v>0.59135756000000006</v>
      </c>
      <c r="E79" s="28">
        <f t="shared" si="9"/>
        <v>5.0027205233042979E-3</v>
      </c>
      <c r="F79" s="199">
        <v>0.76516607999999997</v>
      </c>
      <c r="G79" s="28">
        <f t="shared" si="10"/>
        <v>5.5650092209075779E-3</v>
      </c>
      <c r="H79" s="28">
        <f t="shared" si="11"/>
        <v>29.391442970645354</v>
      </c>
      <c r="I79" s="29">
        <f t="shared" si="12"/>
        <v>387.2918807791259</v>
      </c>
    </row>
    <row r="80" spans="1:9" x14ac:dyDescent="0.25">
      <c r="A80" s="19" t="s">
        <v>362</v>
      </c>
      <c r="B80" s="199">
        <v>0.20769848999999999</v>
      </c>
      <c r="C80" s="28">
        <f t="shared" si="8"/>
        <v>1.9271845143201702E-3</v>
      </c>
      <c r="D80" s="199">
        <v>1.2432487700000001</v>
      </c>
      <c r="E80" s="28">
        <f t="shared" si="9"/>
        <v>1.051753889347728E-2</v>
      </c>
      <c r="F80" s="199">
        <v>0.73717131999999996</v>
      </c>
      <c r="G80" s="28">
        <f t="shared" si="10"/>
        <v>5.3614049294874785E-3</v>
      </c>
      <c r="H80" s="28">
        <f t="shared" si="11"/>
        <v>-40.70604871782821</v>
      </c>
      <c r="I80" s="29">
        <f t="shared" si="12"/>
        <v>254.92377436157577</v>
      </c>
    </row>
    <row r="81" spans="1:9" x14ac:dyDescent="0.25">
      <c r="A81" s="19" t="s">
        <v>435</v>
      </c>
      <c r="B81" s="199">
        <v>0.50658566999999999</v>
      </c>
      <c r="C81" s="28">
        <f t="shared" si="8"/>
        <v>4.7004870300237037E-3</v>
      </c>
      <c r="D81" s="199">
        <v>3.1871256099999998</v>
      </c>
      <c r="E81" s="28">
        <f t="shared" si="9"/>
        <v>2.6962196440839831E-2</v>
      </c>
      <c r="F81" s="199">
        <v>0.69922493999999991</v>
      </c>
      <c r="G81" s="28">
        <f t="shared" si="10"/>
        <v>5.085423073888152E-3</v>
      </c>
      <c r="H81" s="28">
        <f t="shared" si="11"/>
        <v>-78.06095442846383</v>
      </c>
      <c r="I81" s="29">
        <f t="shared" si="12"/>
        <v>38.026987616921716</v>
      </c>
    </row>
    <row r="82" spans="1:9" x14ac:dyDescent="0.25">
      <c r="A82" s="19" t="s">
        <v>397</v>
      </c>
      <c r="B82" s="199">
        <v>3.748E-3</v>
      </c>
      <c r="C82" s="28">
        <f t="shared" si="8"/>
        <v>3.4776793801784491E-5</v>
      </c>
      <c r="D82" s="199">
        <v>3.0554000000000002E-3</v>
      </c>
      <c r="E82" s="28">
        <f t="shared" si="9"/>
        <v>2.5847834408177601E-5</v>
      </c>
      <c r="F82" s="199">
        <v>0.67059168000000002</v>
      </c>
      <c r="G82" s="28">
        <f t="shared" si="10"/>
        <v>4.8771750084163484E-3</v>
      </c>
      <c r="H82" s="28">
        <f t="shared" si="11"/>
        <v>21847.754140210774</v>
      </c>
      <c r="I82" s="29">
        <f t="shared" si="12"/>
        <v>17791.987193169691</v>
      </c>
    </row>
    <row r="83" spans="1:9" x14ac:dyDescent="0.25">
      <c r="A83" s="19" t="s">
        <v>387</v>
      </c>
      <c r="B83" s="199">
        <v>0.54411008999999999</v>
      </c>
      <c r="C83" s="28">
        <f t="shared" si="8"/>
        <v>5.048667130576414E-3</v>
      </c>
      <c r="D83" s="199">
        <v>1.4361974199999998</v>
      </c>
      <c r="E83" s="28">
        <f t="shared" si="9"/>
        <v>1.2149830820714764E-2</v>
      </c>
      <c r="F83" s="199">
        <v>0.66676247999999994</v>
      </c>
      <c r="G83" s="28">
        <f t="shared" si="10"/>
        <v>4.8493254554033607E-3</v>
      </c>
      <c r="H83" s="28">
        <f t="shared" si="11"/>
        <v>-53.574454965947503</v>
      </c>
      <c r="I83" s="29">
        <f t="shared" si="12"/>
        <v>22.541833399928301</v>
      </c>
    </row>
    <row r="84" spans="1:9" x14ac:dyDescent="0.25">
      <c r="A84" s="19" t="s">
        <v>493</v>
      </c>
      <c r="B84" s="199">
        <v>0</v>
      </c>
      <c r="C84" s="28">
        <f t="shared" si="8"/>
        <v>0</v>
      </c>
      <c r="D84" s="199">
        <v>3.8449169999999998E-2</v>
      </c>
      <c r="E84" s="28">
        <f t="shared" si="9"/>
        <v>3.2526928693194667E-4</v>
      </c>
      <c r="F84" s="199">
        <v>0.60957214999999998</v>
      </c>
      <c r="G84" s="28">
        <f t="shared" si="10"/>
        <v>4.4333834499805025E-3</v>
      </c>
      <c r="H84" s="28">
        <f t="shared" si="11"/>
        <v>1485.3974221029998</v>
      </c>
      <c r="I84" s="29" t="s">
        <v>314</v>
      </c>
    </row>
    <row r="85" spans="1:9" x14ac:dyDescent="0.25">
      <c r="A85" s="19" t="s">
        <v>408</v>
      </c>
      <c r="B85" s="199">
        <v>3.8491223799999998</v>
      </c>
      <c r="C85" s="28">
        <f t="shared" si="8"/>
        <v>3.5715084132095509E-2</v>
      </c>
      <c r="D85" s="199">
        <v>4.3895467899999998</v>
      </c>
      <c r="E85" s="28">
        <f t="shared" si="9"/>
        <v>3.713434527553431E-2</v>
      </c>
      <c r="F85" s="199">
        <v>0.60109661000000003</v>
      </c>
      <c r="G85" s="28">
        <f t="shared" si="10"/>
        <v>4.3717413313803539E-3</v>
      </c>
      <c r="H85" s="28">
        <f t="shared" si="11"/>
        <v>-86.306180597746859</v>
      </c>
      <c r="I85" s="29">
        <f t="shared" si="12"/>
        <v>-84.383541216478548</v>
      </c>
    </row>
    <row r="86" spans="1:9" x14ac:dyDescent="0.25">
      <c r="A86" s="19" t="s">
        <v>450</v>
      </c>
      <c r="B86" s="199">
        <v>3.5928559999999998E-2</v>
      </c>
      <c r="C86" s="28">
        <f t="shared" si="8"/>
        <v>3.3337249805630797E-4</v>
      </c>
      <c r="D86" s="199">
        <v>5.1229139999999999E-2</v>
      </c>
      <c r="E86" s="28">
        <f t="shared" si="9"/>
        <v>4.3338427950296107E-4</v>
      </c>
      <c r="F86" s="199">
        <v>0.50148851000000005</v>
      </c>
      <c r="G86" s="28">
        <f t="shared" si="10"/>
        <v>3.6472973061341171E-3</v>
      </c>
      <c r="H86" s="28">
        <f t="shared" si="11"/>
        <v>878.9126071606903</v>
      </c>
      <c r="I86" s="29">
        <f t="shared" si="12"/>
        <v>1295.7935135724897</v>
      </c>
    </row>
    <row r="87" spans="1:9" x14ac:dyDescent="0.25">
      <c r="A87" s="19" t="s">
        <v>411</v>
      </c>
      <c r="B87" s="199">
        <v>2.5053878900000002</v>
      </c>
      <c r="C87" s="28">
        <f t="shared" si="8"/>
        <v>2.3246893821776395E-2</v>
      </c>
      <c r="D87" s="199">
        <v>1.50973348</v>
      </c>
      <c r="E87" s="28">
        <f t="shared" si="9"/>
        <v>1.2771925440702266E-2</v>
      </c>
      <c r="F87" s="199">
        <v>0.48283441999999999</v>
      </c>
      <c r="G87" s="28">
        <f t="shared" si="10"/>
        <v>3.5116271744188689E-3</v>
      </c>
      <c r="H87" s="28">
        <f t="shared" si="11"/>
        <v>-68.018565766985574</v>
      </c>
      <c r="I87" s="29">
        <f t="shared" si="12"/>
        <v>-80.728157028012134</v>
      </c>
    </row>
    <row r="88" spans="1:9" x14ac:dyDescent="0.25">
      <c r="A88" s="19" t="s">
        <v>311</v>
      </c>
      <c r="B88" s="199">
        <v>2.23084E-3</v>
      </c>
      <c r="C88" s="28">
        <f t="shared" si="8"/>
        <v>2.0699429745136852E-5</v>
      </c>
      <c r="D88" s="199">
        <v>5.9546899999999995E-3</v>
      </c>
      <c r="E88" s="28">
        <f t="shared" si="9"/>
        <v>5.0375021624674692E-5</v>
      </c>
      <c r="F88" s="199">
        <v>0.47094049999999998</v>
      </c>
      <c r="G88" s="28">
        <f t="shared" si="10"/>
        <v>3.4251233732143817E-3</v>
      </c>
      <c r="H88" s="28">
        <f t="shared" si="11"/>
        <v>7808.7324445101258</v>
      </c>
      <c r="I88" s="29">
        <f t="shared" si="12"/>
        <v>21010.456151046241</v>
      </c>
    </row>
    <row r="89" spans="1:9" x14ac:dyDescent="0.25">
      <c r="A89" s="19" t="s">
        <v>454</v>
      </c>
      <c r="B89" s="199">
        <v>0</v>
      </c>
      <c r="C89" s="28">
        <f t="shared" si="8"/>
        <v>0</v>
      </c>
      <c r="D89" s="199">
        <v>8.4634000000000001E-2</v>
      </c>
      <c r="E89" s="28">
        <f t="shared" si="9"/>
        <v>7.1598010646779569E-4</v>
      </c>
      <c r="F89" s="199">
        <v>0.38298657000000003</v>
      </c>
      <c r="G89" s="28">
        <f t="shared" si="10"/>
        <v>2.7854394611085817E-3</v>
      </c>
      <c r="H89" s="28">
        <f t="shared" si="11"/>
        <v>352.5209372119952</v>
      </c>
      <c r="I89" s="29" t="s">
        <v>314</v>
      </c>
    </row>
    <row r="90" spans="1:9" x14ac:dyDescent="0.25">
      <c r="A90" s="19" t="s">
        <v>448</v>
      </c>
      <c r="B90" s="199">
        <v>0.38502695000000003</v>
      </c>
      <c r="C90" s="28">
        <f t="shared" si="8"/>
        <v>3.5725727983671263E-3</v>
      </c>
      <c r="D90" s="199">
        <v>4.226278E-2</v>
      </c>
      <c r="E90" s="28">
        <f t="shared" si="9"/>
        <v>3.5753136711044053E-4</v>
      </c>
      <c r="F90" s="199">
        <v>0.36510539000000003</v>
      </c>
      <c r="G90" s="28">
        <f t="shared" si="10"/>
        <v>2.6553906597023454E-3</v>
      </c>
      <c r="H90" s="28">
        <f t="shared" si="11"/>
        <v>763.89345424035059</v>
      </c>
      <c r="I90" s="29">
        <f t="shared" si="12"/>
        <v>-5.1740689840022895</v>
      </c>
    </row>
    <row r="91" spans="1:9" x14ac:dyDescent="0.25">
      <c r="A91" s="19" t="s">
        <v>409</v>
      </c>
      <c r="B91" s="199">
        <v>7.5643249999999995E-2</v>
      </c>
      <c r="C91" s="28">
        <f t="shared" si="8"/>
        <v>7.0187558904664742E-4</v>
      </c>
      <c r="D91" s="199">
        <v>9.9962830000000003E-2</v>
      </c>
      <c r="E91" s="28">
        <f t="shared" si="9"/>
        <v>8.4565774589671016E-4</v>
      </c>
      <c r="F91" s="199">
        <v>0.27306079</v>
      </c>
      <c r="G91" s="28">
        <f t="shared" si="10"/>
        <v>1.9859555381993772E-3</v>
      </c>
      <c r="H91" s="28">
        <f t="shared" si="11"/>
        <v>173.16232443599287</v>
      </c>
      <c r="I91" s="29">
        <f t="shared" si="12"/>
        <v>260.98500527145518</v>
      </c>
    </row>
    <row r="92" spans="1:9" x14ac:dyDescent="0.25">
      <c r="A92" s="19" t="s">
        <v>478</v>
      </c>
      <c r="B92" s="199">
        <v>1.8426351299999999</v>
      </c>
      <c r="C92" s="28">
        <f t="shared" si="8"/>
        <v>1.7097369788669787E-2</v>
      </c>
      <c r="D92" s="199">
        <v>10.062036539999999</v>
      </c>
      <c r="E92" s="28">
        <f t="shared" si="9"/>
        <v>8.5122031254484601E-2</v>
      </c>
      <c r="F92" s="199">
        <v>0.21700088000000001</v>
      </c>
      <c r="G92" s="28">
        <f t="shared" si="10"/>
        <v>1.57823501290734E-3</v>
      </c>
      <c r="H92" s="28">
        <f t="shared" si="11"/>
        <v>-97.84337018517725</v>
      </c>
      <c r="I92" s="29">
        <f t="shared" si="12"/>
        <v>-88.223339690696108</v>
      </c>
    </row>
    <row r="93" spans="1:9" x14ac:dyDescent="0.25">
      <c r="A93" s="19" t="s">
        <v>297</v>
      </c>
      <c r="B93" s="199">
        <v>0</v>
      </c>
      <c r="C93" s="28">
        <f t="shared" si="8"/>
        <v>0</v>
      </c>
      <c r="D93" s="199">
        <v>0</v>
      </c>
      <c r="E93" s="28">
        <f t="shared" si="9"/>
        <v>0</v>
      </c>
      <c r="F93" s="199">
        <v>0.18555146</v>
      </c>
      <c r="G93" s="28">
        <f t="shared" si="10"/>
        <v>1.3495051765139193E-3</v>
      </c>
      <c r="H93" s="28" t="s">
        <v>314</v>
      </c>
      <c r="I93" s="29" t="s">
        <v>314</v>
      </c>
    </row>
    <row r="94" spans="1:9" x14ac:dyDescent="0.25">
      <c r="A94" s="19" t="s">
        <v>445</v>
      </c>
      <c r="B94" s="199">
        <v>0.11494380999999999</v>
      </c>
      <c r="C94" s="28">
        <f t="shared" si="8"/>
        <v>1.0665360670121381E-3</v>
      </c>
      <c r="D94" s="199">
        <v>0.35528496999999998</v>
      </c>
      <c r="E94" s="28">
        <f t="shared" si="9"/>
        <v>3.0056120548125759E-3</v>
      </c>
      <c r="F94" s="199">
        <v>0.18141776999999998</v>
      </c>
      <c r="G94" s="28">
        <f t="shared" si="10"/>
        <v>1.3194410851125157E-3</v>
      </c>
      <c r="H94" s="28">
        <f t="shared" si="11"/>
        <v>-48.937392426141756</v>
      </c>
      <c r="I94" s="29">
        <f t="shared" si="12"/>
        <v>57.83170055003395</v>
      </c>
    </row>
    <row r="95" spans="1:9" x14ac:dyDescent="0.25">
      <c r="A95" s="19" t="s">
        <v>444</v>
      </c>
      <c r="B95" s="199">
        <v>3.5019809999999998E-2</v>
      </c>
      <c r="C95" s="28">
        <f t="shared" si="8"/>
        <v>3.2494042458582458E-4</v>
      </c>
      <c r="D95" s="199">
        <v>0.20669913000000001</v>
      </c>
      <c r="E95" s="28">
        <f t="shared" si="9"/>
        <v>1.7486171645461721E-3</v>
      </c>
      <c r="F95" s="199">
        <v>0.17287876000000002</v>
      </c>
      <c r="G95" s="28">
        <f t="shared" si="10"/>
        <v>1.2573373528255048E-3</v>
      </c>
      <c r="H95" s="28">
        <f t="shared" si="11"/>
        <v>-16.36212498814097</v>
      </c>
      <c r="I95" s="29">
        <f t="shared" si="12"/>
        <v>393.65990278074048</v>
      </c>
    </row>
    <row r="96" spans="1:9" x14ac:dyDescent="0.25">
      <c r="A96" s="19" t="s">
        <v>457</v>
      </c>
      <c r="B96" s="199">
        <v>0.35992979999999997</v>
      </c>
      <c r="C96" s="28">
        <f t="shared" si="8"/>
        <v>3.3397023579822649E-3</v>
      </c>
      <c r="D96" s="199">
        <v>0.294983</v>
      </c>
      <c r="E96" s="28">
        <f t="shared" si="9"/>
        <v>2.4954741563223974E-3</v>
      </c>
      <c r="F96" s="199">
        <v>0.17118278000000001</v>
      </c>
      <c r="G96" s="28">
        <f t="shared" si="10"/>
        <v>1.2450025870992523E-3</v>
      </c>
      <c r="H96" s="28">
        <f t="shared" si="11"/>
        <v>-41.96859480037832</v>
      </c>
      <c r="I96" s="29">
        <f t="shared" si="12"/>
        <v>-52.439953568723674</v>
      </c>
    </row>
    <row r="97" spans="1:9" x14ac:dyDescent="0.25">
      <c r="A97" s="19" t="s">
        <v>446</v>
      </c>
      <c r="B97" s="199">
        <v>0.42148449999999998</v>
      </c>
      <c r="C97" s="28">
        <f t="shared" si="8"/>
        <v>3.9108536678623892E-3</v>
      </c>
      <c r="D97" s="199">
        <v>3.5958379999999998E-2</v>
      </c>
      <c r="E97" s="28">
        <f t="shared" si="9"/>
        <v>3.0419789612696379E-4</v>
      </c>
      <c r="F97" s="199">
        <v>0.15610439000000001</v>
      </c>
      <c r="G97" s="28">
        <f t="shared" si="10"/>
        <v>1.1353383173678486E-3</v>
      </c>
      <c r="H97" s="28">
        <f t="shared" si="11"/>
        <v>334.12520252580907</v>
      </c>
      <c r="I97" s="29">
        <f t="shared" si="12"/>
        <v>-62.963195562351636</v>
      </c>
    </row>
    <row r="98" spans="1:9" x14ac:dyDescent="0.25">
      <c r="A98" s="19" t="s">
        <v>557</v>
      </c>
      <c r="B98" s="199">
        <v>0</v>
      </c>
      <c r="C98" s="28">
        <f t="shared" si="8"/>
        <v>0</v>
      </c>
      <c r="D98" s="199">
        <v>0</v>
      </c>
      <c r="E98" s="28">
        <f t="shared" si="9"/>
        <v>0</v>
      </c>
      <c r="F98" s="199">
        <v>0.14842054999999998</v>
      </c>
      <c r="G98" s="28">
        <f t="shared" si="10"/>
        <v>1.0794541876740984E-3</v>
      </c>
      <c r="H98" s="28" t="s">
        <v>314</v>
      </c>
      <c r="I98" s="29" t="s">
        <v>314</v>
      </c>
    </row>
    <row r="99" spans="1:9" x14ac:dyDescent="0.25">
      <c r="A99" s="19" t="s">
        <v>426</v>
      </c>
      <c r="B99" s="199">
        <v>0.17846287</v>
      </c>
      <c r="C99" s="28">
        <f t="shared" si="8"/>
        <v>1.6559142025786211E-3</v>
      </c>
      <c r="D99" s="199">
        <v>0.49485047999999998</v>
      </c>
      <c r="E99" s="28">
        <f t="shared" si="9"/>
        <v>4.1862974614934869E-3</v>
      </c>
      <c r="F99" s="199">
        <v>0.14283340999999999</v>
      </c>
      <c r="G99" s="28">
        <f t="shared" si="10"/>
        <v>1.0388192373917994E-3</v>
      </c>
      <c r="H99" s="28">
        <f t="shared" si="11"/>
        <v>-71.136046993427186</v>
      </c>
      <c r="I99" s="29">
        <f t="shared" si="12"/>
        <v>-19.964634660419843</v>
      </c>
    </row>
    <row r="100" spans="1:9" x14ac:dyDescent="0.25">
      <c r="A100" s="19" t="s">
        <v>461</v>
      </c>
      <c r="B100" s="199">
        <v>1.1376300000000002E-3</v>
      </c>
      <c r="C100" s="28">
        <f t="shared" ref="C100:C131" si="13">(B100/$B$181)*100</f>
        <v>1.0555796140001092E-5</v>
      </c>
      <c r="D100" s="199">
        <v>0.67152796999999997</v>
      </c>
      <c r="E100" s="28">
        <f t="shared" ref="E100:E131" si="14">(D100/$D$181)*100</f>
        <v>5.6809398995285899E-3</v>
      </c>
      <c r="F100" s="199">
        <v>0.13179627999999999</v>
      </c>
      <c r="G100" s="28">
        <f t="shared" ref="G100:G131" si="15">(F100/$F$181)*100</f>
        <v>9.5854682094809662E-4</v>
      </c>
      <c r="H100" s="28">
        <f t="shared" si="11"/>
        <v>-80.373672298415215</v>
      </c>
      <c r="I100" s="29">
        <f t="shared" si="12"/>
        <v>11485.162135316401</v>
      </c>
    </row>
    <row r="101" spans="1:9" x14ac:dyDescent="0.25">
      <c r="A101" s="19" t="s">
        <v>417</v>
      </c>
      <c r="B101" s="199">
        <v>4.8195999999999997E-4</v>
      </c>
      <c r="C101" s="28">
        <f t="shared" si="13"/>
        <v>4.4719913395699182E-6</v>
      </c>
      <c r="D101" s="199">
        <v>0.13215668999999999</v>
      </c>
      <c r="E101" s="28">
        <f t="shared" si="14"/>
        <v>1.1180088495950972E-3</v>
      </c>
      <c r="F101" s="199">
        <v>0.12267575</v>
      </c>
      <c r="G101" s="28">
        <f t="shared" si="15"/>
        <v>8.9221372689671881E-4</v>
      </c>
      <c r="H101" s="28">
        <f t="shared" si="11"/>
        <v>-7.1740144218200292</v>
      </c>
      <c r="I101" s="29">
        <f t="shared" si="12"/>
        <v>25353.512739646445</v>
      </c>
    </row>
    <row r="102" spans="1:9" x14ac:dyDescent="0.25">
      <c r="A102" s="19" t="s">
        <v>416</v>
      </c>
      <c r="B102" s="199">
        <v>8.5953149999999992E-2</v>
      </c>
      <c r="C102" s="28">
        <f t="shared" si="13"/>
        <v>7.9753868040657741E-4</v>
      </c>
      <c r="D102" s="199">
        <v>0.84215110999999998</v>
      </c>
      <c r="E102" s="28">
        <f t="shared" si="14"/>
        <v>7.1243642200507166E-3</v>
      </c>
      <c r="F102" s="199">
        <v>0.12072103999999999</v>
      </c>
      <c r="G102" s="28">
        <f t="shared" si="15"/>
        <v>8.7799723264987456E-4</v>
      </c>
      <c r="H102" s="28">
        <f t="shared" si="11"/>
        <v>-85.665156933652923</v>
      </c>
      <c r="I102" s="29">
        <f t="shared" si="12"/>
        <v>40.449814811906258</v>
      </c>
    </row>
    <row r="103" spans="1:9" x14ac:dyDescent="0.25">
      <c r="A103" s="19" t="s">
        <v>484</v>
      </c>
      <c r="B103" s="199">
        <v>1.3609329999999999E-2</v>
      </c>
      <c r="C103" s="28">
        <f t="shared" si="13"/>
        <v>1.262777116303201E-4</v>
      </c>
      <c r="D103" s="199">
        <v>4.1569600000000003E-3</v>
      </c>
      <c r="E103" s="28">
        <f t="shared" si="14"/>
        <v>3.5166725705772719E-5</v>
      </c>
      <c r="F103" s="199">
        <v>0.10776153999999999</v>
      </c>
      <c r="G103" s="28">
        <f t="shared" si="15"/>
        <v>7.837435289332229E-4</v>
      </c>
      <c r="H103" s="28">
        <f t="shared" si="11"/>
        <v>2492.3160193987906</v>
      </c>
      <c r="I103" s="29">
        <f t="shared" si="12"/>
        <v>691.82105217523565</v>
      </c>
    </row>
    <row r="104" spans="1:9" x14ac:dyDescent="0.25">
      <c r="A104" s="19" t="s">
        <v>545</v>
      </c>
      <c r="B104" s="199">
        <v>0</v>
      </c>
      <c r="C104" s="28">
        <f t="shared" si="13"/>
        <v>0</v>
      </c>
      <c r="D104" s="199">
        <v>0</v>
      </c>
      <c r="E104" s="28">
        <f t="shared" si="14"/>
        <v>0</v>
      </c>
      <c r="F104" s="199">
        <v>9.5981070000000002E-2</v>
      </c>
      <c r="G104" s="28">
        <f t="shared" si="15"/>
        <v>6.9806484310252711E-4</v>
      </c>
      <c r="H104" s="28" t="s">
        <v>314</v>
      </c>
      <c r="I104" s="29" t="s">
        <v>314</v>
      </c>
    </row>
    <row r="105" spans="1:9" x14ac:dyDescent="0.25">
      <c r="A105" s="19" t="s">
        <v>388</v>
      </c>
      <c r="B105" s="199">
        <v>0.51790517999999997</v>
      </c>
      <c r="C105" s="28">
        <f t="shared" si="13"/>
        <v>4.8055180506232868E-3</v>
      </c>
      <c r="D105" s="199">
        <v>0.57528414999999999</v>
      </c>
      <c r="E105" s="28">
        <f t="shared" si="14"/>
        <v>4.8667439441150758E-3</v>
      </c>
      <c r="F105" s="199">
        <v>9.5737570000000008E-2</v>
      </c>
      <c r="G105" s="28">
        <f t="shared" si="15"/>
        <v>6.9629388150254225E-4</v>
      </c>
      <c r="H105" s="28">
        <f t="shared" si="11"/>
        <v>-83.358211763699728</v>
      </c>
      <c r="I105" s="29">
        <f t="shared" si="12"/>
        <v>-81.514459847650102</v>
      </c>
    </row>
    <row r="106" spans="1:9" x14ac:dyDescent="0.25">
      <c r="A106" s="19" t="s">
        <v>425</v>
      </c>
      <c r="B106" s="199">
        <v>1.4979870000000001E-2</v>
      </c>
      <c r="C106" s="28">
        <f t="shared" si="13"/>
        <v>1.3899462384406015E-4</v>
      </c>
      <c r="D106" s="199">
        <v>7.6809160000000001E-2</v>
      </c>
      <c r="E106" s="28">
        <f t="shared" si="14"/>
        <v>6.4978413586149711E-4</v>
      </c>
      <c r="F106" s="199">
        <v>8.357502E-2</v>
      </c>
      <c r="G106" s="28">
        <f t="shared" si="15"/>
        <v>6.0783634964259683E-4</v>
      </c>
      <c r="H106" s="28">
        <f t="shared" si="11"/>
        <v>8.808662925099032</v>
      </c>
      <c r="I106" s="29">
        <f t="shared" si="12"/>
        <v>457.91552263137129</v>
      </c>
    </row>
    <row r="107" spans="1:9" x14ac:dyDescent="0.25">
      <c r="A107" s="19" t="s">
        <v>400</v>
      </c>
      <c r="B107" s="199">
        <v>0</v>
      </c>
      <c r="C107" s="28">
        <f t="shared" si="13"/>
        <v>0</v>
      </c>
      <c r="D107" s="199">
        <v>2.579304E-2</v>
      </c>
      <c r="E107" s="28">
        <f t="shared" si="14"/>
        <v>2.1820194632568603E-4</v>
      </c>
      <c r="F107" s="199">
        <v>7.7487470000000003E-2</v>
      </c>
      <c r="G107" s="28">
        <f t="shared" si="15"/>
        <v>5.6356194599582786E-4</v>
      </c>
      <c r="H107" s="28">
        <f t="shared" si="11"/>
        <v>200.42007456275027</v>
      </c>
      <c r="I107" s="29" t="s">
        <v>314</v>
      </c>
    </row>
    <row r="108" spans="1:9" x14ac:dyDescent="0.25">
      <c r="A108" s="19" t="s">
        <v>402</v>
      </c>
      <c r="B108" s="199">
        <v>2.8212709999999998E-2</v>
      </c>
      <c r="C108" s="28">
        <f t="shared" si="13"/>
        <v>2.617789749892058E-4</v>
      </c>
      <c r="D108" s="199">
        <v>0.63364603000000008</v>
      </c>
      <c r="E108" s="28">
        <f t="shared" si="14"/>
        <v>5.3604692206713159E-3</v>
      </c>
      <c r="F108" s="199">
        <v>6.5593079999999998E-2</v>
      </c>
      <c r="G108" s="28">
        <f t="shared" si="15"/>
        <v>4.770547265081699E-4</v>
      </c>
      <c r="H108" s="28">
        <f t="shared" si="11"/>
        <v>-89.648308851552343</v>
      </c>
      <c r="I108" s="29">
        <f t="shared" si="12"/>
        <v>132.49478692404949</v>
      </c>
    </row>
    <row r="109" spans="1:9" x14ac:dyDescent="0.25">
      <c r="A109" s="19" t="s">
        <v>381</v>
      </c>
      <c r="B109" s="199">
        <v>0.51627646999999999</v>
      </c>
      <c r="C109" s="28">
        <f t="shared" si="13"/>
        <v>4.7904056408493E-3</v>
      </c>
      <c r="D109" s="199">
        <v>0.30415150000000002</v>
      </c>
      <c r="E109" s="28">
        <f t="shared" si="14"/>
        <v>2.5730371169073864E-3</v>
      </c>
      <c r="F109" s="199">
        <v>5.9319199999999996E-2</v>
      </c>
      <c r="G109" s="28">
        <f t="shared" si="15"/>
        <v>4.3142515540790929E-4</v>
      </c>
      <c r="H109" s="28">
        <f t="shared" si="11"/>
        <v>-80.496824773180478</v>
      </c>
      <c r="I109" s="29">
        <f t="shared" si="12"/>
        <v>-88.510187187109267</v>
      </c>
    </row>
    <row r="110" spans="1:9" x14ac:dyDescent="0.25">
      <c r="A110" s="19" t="s">
        <v>525</v>
      </c>
      <c r="B110" s="199">
        <v>0</v>
      </c>
      <c r="C110" s="28">
        <f t="shared" si="13"/>
        <v>0</v>
      </c>
      <c r="D110" s="199">
        <v>0</v>
      </c>
      <c r="E110" s="28">
        <f t="shared" si="14"/>
        <v>0</v>
      </c>
      <c r="F110" s="199">
        <v>5.72294E-2</v>
      </c>
      <c r="G110" s="28">
        <f t="shared" si="15"/>
        <v>4.1622615930257673E-4</v>
      </c>
      <c r="H110" s="28" t="s">
        <v>314</v>
      </c>
      <c r="I110" s="29" t="s">
        <v>314</v>
      </c>
    </row>
    <row r="111" spans="1:9" x14ac:dyDescent="0.25">
      <c r="A111" s="19" t="s">
        <v>449</v>
      </c>
      <c r="B111" s="199">
        <v>45.495769960000004</v>
      </c>
      <c r="C111" s="28">
        <f t="shared" si="13"/>
        <v>0.42214434651876764</v>
      </c>
      <c r="D111" s="199">
        <v>0.15371426000000002</v>
      </c>
      <c r="E111" s="28">
        <f t="shared" si="14"/>
        <v>1.3003798974456889E-3</v>
      </c>
      <c r="F111" s="199">
        <v>5.6302120000000004E-2</v>
      </c>
      <c r="G111" s="28">
        <f t="shared" si="15"/>
        <v>4.0948210479566083E-4</v>
      </c>
      <c r="H111" s="28">
        <f t="shared" si="11"/>
        <v>-63.372220638475575</v>
      </c>
      <c r="I111" s="29">
        <f t="shared" si="12"/>
        <v>-99.876247571918213</v>
      </c>
    </row>
    <row r="112" spans="1:9" x14ac:dyDescent="0.25">
      <c r="A112" s="19" t="s">
        <v>440</v>
      </c>
      <c r="B112" s="199">
        <v>0.10254507</v>
      </c>
      <c r="C112" s="28">
        <f t="shared" si="13"/>
        <v>9.5149112987714967E-4</v>
      </c>
      <c r="D112" s="199">
        <v>5.7131700000000001E-3</v>
      </c>
      <c r="E112" s="28">
        <f t="shared" si="14"/>
        <v>4.8331829582302811E-5</v>
      </c>
      <c r="F112" s="199">
        <v>5.3781879999999997E-2</v>
      </c>
      <c r="G112" s="28">
        <f t="shared" si="15"/>
        <v>3.9115254314167305E-4</v>
      </c>
      <c r="H112" s="28">
        <f t="shared" si="11"/>
        <v>841.36670184853597</v>
      </c>
      <c r="I112" s="29">
        <f t="shared" si="12"/>
        <v>-47.552934529178245</v>
      </c>
    </row>
    <row r="113" spans="1:12" x14ac:dyDescent="0.25">
      <c r="A113" s="19" t="s">
        <v>393</v>
      </c>
      <c r="B113" s="199">
        <v>7.6139649999999989E-2</v>
      </c>
      <c r="C113" s="28">
        <f t="shared" si="13"/>
        <v>7.0648156568570977E-4</v>
      </c>
      <c r="D113" s="199">
        <v>5.2877000000000002E-3</v>
      </c>
      <c r="E113" s="28">
        <f t="shared" si="14"/>
        <v>4.473247168950733E-5</v>
      </c>
      <c r="F113" s="199">
        <v>5.1490430000000004E-2</v>
      </c>
      <c r="G113" s="28">
        <f t="shared" si="15"/>
        <v>3.7448695809737964E-4</v>
      </c>
      <c r="H113" s="28">
        <f t="shared" si="11"/>
        <v>873.77744577037276</v>
      </c>
      <c r="I113" s="29">
        <f t="shared" si="12"/>
        <v>-32.373697541294177</v>
      </c>
    </row>
    <row r="114" spans="1:12" x14ac:dyDescent="0.25">
      <c r="A114" s="19" t="s">
        <v>299</v>
      </c>
      <c r="B114" s="199">
        <v>0</v>
      </c>
      <c r="C114" s="28">
        <f t="shared" si="13"/>
        <v>0</v>
      </c>
      <c r="D114" s="199">
        <v>0</v>
      </c>
      <c r="E114" s="28">
        <f t="shared" si="14"/>
        <v>0</v>
      </c>
      <c r="F114" s="199">
        <v>4.7820099999999997E-2</v>
      </c>
      <c r="G114" s="28">
        <f t="shared" si="15"/>
        <v>3.4779285752541784E-4</v>
      </c>
      <c r="H114" s="28" t="s">
        <v>314</v>
      </c>
      <c r="I114" s="29" t="s">
        <v>314</v>
      </c>
    </row>
    <row r="115" spans="1:12" x14ac:dyDescent="0.25">
      <c r="A115" s="19" t="s">
        <v>398</v>
      </c>
      <c r="B115" s="199">
        <v>54.535348890000002</v>
      </c>
      <c r="C115" s="28">
        <f t="shared" si="13"/>
        <v>0.50602043309922806</v>
      </c>
      <c r="D115" s="199">
        <v>3.2232369999999996E-2</v>
      </c>
      <c r="E115" s="28">
        <f t="shared" si="14"/>
        <v>2.7267688759020464E-4</v>
      </c>
      <c r="F115" s="199">
        <v>4.0628980000000002E-2</v>
      </c>
      <c r="G115" s="28">
        <f t="shared" si="15"/>
        <v>2.9549225226511554E-4</v>
      </c>
      <c r="H115" s="28">
        <f t="shared" si="11"/>
        <v>26.050240798303093</v>
      </c>
      <c r="I115" s="29">
        <f t="shared" si="12"/>
        <v>-99.925499733976309</v>
      </c>
    </row>
    <row r="116" spans="1:12" x14ac:dyDescent="0.25">
      <c r="A116" s="19" t="s">
        <v>496</v>
      </c>
      <c r="B116" s="199">
        <v>0</v>
      </c>
      <c r="C116" s="28">
        <f t="shared" si="13"/>
        <v>0</v>
      </c>
      <c r="D116" s="199">
        <v>3.2861599999999998E-3</v>
      </c>
      <c r="E116" s="28">
        <f t="shared" si="14"/>
        <v>2.7799999842500781E-5</v>
      </c>
      <c r="F116" s="199">
        <v>3.7810499999999997E-2</v>
      </c>
      <c r="G116" s="28">
        <f t="shared" si="15"/>
        <v>2.7499360811593474E-4</v>
      </c>
      <c r="H116" s="28">
        <f t="shared" si="11"/>
        <v>1050.5982666699126</v>
      </c>
      <c r="I116" s="29" t="s">
        <v>314</v>
      </c>
    </row>
    <row r="117" spans="1:12" x14ac:dyDescent="0.25">
      <c r="A117" s="19" t="s">
        <v>302</v>
      </c>
      <c r="B117" s="199">
        <v>1.34931E-3</v>
      </c>
      <c r="C117" s="28">
        <f t="shared" si="13"/>
        <v>1.2519924131452997E-5</v>
      </c>
      <c r="D117" s="199">
        <v>2.2349830000000001E-2</v>
      </c>
      <c r="E117" s="28">
        <f t="shared" si="14"/>
        <v>1.8907334715288342E-4</v>
      </c>
      <c r="F117" s="199">
        <v>3.5026629999999996E-2</v>
      </c>
      <c r="G117" s="28">
        <f t="shared" si="15"/>
        <v>2.5474668052106802E-4</v>
      </c>
      <c r="H117" s="28">
        <f t="shared" si="11"/>
        <v>56.719894513739</v>
      </c>
      <c r="I117" s="29">
        <f t="shared" si="12"/>
        <v>2495.8919744165532</v>
      </c>
      <c r="L117" s="94"/>
    </row>
    <row r="118" spans="1:12" x14ac:dyDescent="0.25">
      <c r="A118" s="19" t="s">
        <v>431</v>
      </c>
      <c r="B118" s="199">
        <v>2.0768400000000003E-2</v>
      </c>
      <c r="C118" s="28">
        <f t="shared" si="13"/>
        <v>1.9270500650826603E-4</v>
      </c>
      <c r="D118" s="199">
        <v>2.2869810000000001E-2</v>
      </c>
      <c r="E118" s="28">
        <f t="shared" si="14"/>
        <v>1.9347223336600253E-4</v>
      </c>
      <c r="F118" s="199">
        <v>3.4040170000000002E-2</v>
      </c>
      <c r="G118" s="28">
        <f t="shared" si="15"/>
        <v>2.475722132523981E-4</v>
      </c>
      <c r="H118" s="28">
        <f t="shared" si="11"/>
        <v>48.843256677689936</v>
      </c>
      <c r="I118" s="29">
        <f t="shared" si="12"/>
        <v>63.903670961653262</v>
      </c>
    </row>
    <row r="119" spans="1:12" x14ac:dyDescent="0.25">
      <c r="A119" s="19" t="s">
        <v>608</v>
      </c>
      <c r="B119" s="199">
        <v>0</v>
      </c>
      <c r="C119" s="28">
        <f t="shared" si="13"/>
        <v>0</v>
      </c>
      <c r="D119" s="199">
        <v>0</v>
      </c>
      <c r="E119" s="28">
        <f t="shared" si="14"/>
        <v>0</v>
      </c>
      <c r="F119" s="199">
        <v>3.3911160000000003E-2</v>
      </c>
      <c r="G119" s="28">
        <f t="shared" si="15"/>
        <v>2.4663393088683735E-4</v>
      </c>
      <c r="H119" s="28" t="s">
        <v>314</v>
      </c>
      <c r="I119" s="29" t="s">
        <v>314</v>
      </c>
    </row>
    <row r="120" spans="1:12" x14ac:dyDescent="0.25">
      <c r="A120" s="19" t="s">
        <v>455</v>
      </c>
      <c r="B120" s="199">
        <v>3.48E-4</v>
      </c>
      <c r="C120" s="28">
        <f t="shared" si="13"/>
        <v>3.229008602727055E-6</v>
      </c>
      <c r="D120" s="199">
        <v>1.1527600000000001E-3</v>
      </c>
      <c r="E120" s="28">
        <f t="shared" si="14"/>
        <v>9.7520290608008145E-6</v>
      </c>
      <c r="F120" s="199">
        <v>3.3252900000000002E-2</v>
      </c>
      <c r="G120" s="28">
        <f t="shared" si="15"/>
        <v>2.4184644348311627E-4</v>
      </c>
      <c r="H120" s="28">
        <f t="shared" si="11"/>
        <v>2784.6334015753496</v>
      </c>
      <c r="I120" s="29">
        <f t="shared" si="12"/>
        <v>9455.4310344827591</v>
      </c>
    </row>
    <row r="121" spans="1:12" x14ac:dyDescent="0.25">
      <c r="A121" s="19" t="s">
        <v>406</v>
      </c>
      <c r="B121" s="199">
        <v>26.831753249999998</v>
      </c>
      <c r="C121" s="28">
        <f t="shared" si="13"/>
        <v>0.24896540824856211</v>
      </c>
      <c r="D121" s="199">
        <v>2.9392790000000002E-2</v>
      </c>
      <c r="E121" s="28">
        <f t="shared" si="14"/>
        <v>2.4865483037060236E-4</v>
      </c>
      <c r="F121" s="199">
        <v>3.2571070000000001E-2</v>
      </c>
      <c r="G121" s="28">
        <f t="shared" si="15"/>
        <v>2.36887532814871E-4</v>
      </c>
      <c r="H121" s="28">
        <f t="shared" si="11"/>
        <v>10.813127981385895</v>
      </c>
      <c r="I121" s="29">
        <f t="shared" si="12"/>
        <v>-99.878609982372282</v>
      </c>
    </row>
    <row r="122" spans="1:12" x14ac:dyDescent="0.25">
      <c r="A122" s="19" t="s">
        <v>491</v>
      </c>
      <c r="B122" s="199">
        <v>3.7216300000000001E-3</v>
      </c>
      <c r="C122" s="28">
        <f t="shared" si="13"/>
        <v>3.4532112891284747E-5</v>
      </c>
      <c r="D122" s="199">
        <v>0</v>
      </c>
      <c r="E122" s="28">
        <f t="shared" si="14"/>
        <v>0</v>
      </c>
      <c r="F122" s="199">
        <v>3.1006499999999999E-2</v>
      </c>
      <c r="G122" s="28">
        <f t="shared" si="15"/>
        <v>2.2550850451717725E-4</v>
      </c>
      <c r="H122" s="28" t="s">
        <v>314</v>
      </c>
      <c r="I122" s="29">
        <f t="shared" si="12"/>
        <v>733.14300454370789</v>
      </c>
    </row>
    <row r="123" spans="1:12" x14ac:dyDescent="0.25">
      <c r="A123" s="19" t="s">
        <v>453</v>
      </c>
      <c r="B123" s="199">
        <v>3.1235E-3</v>
      </c>
      <c r="C123" s="28">
        <f t="shared" si="13"/>
        <v>2.8982207961545853E-5</v>
      </c>
      <c r="D123" s="199">
        <v>1.0889280000000001E-2</v>
      </c>
      <c r="E123" s="28">
        <f t="shared" si="14"/>
        <v>9.2120280900792107E-5</v>
      </c>
      <c r="F123" s="199">
        <v>3.092164E-2</v>
      </c>
      <c r="G123" s="28">
        <f t="shared" si="15"/>
        <v>2.2489132258134677E-4</v>
      </c>
      <c r="H123" s="28">
        <f t="shared" si="11"/>
        <v>183.96404537306412</v>
      </c>
      <c r="I123" s="29">
        <f t="shared" si="12"/>
        <v>889.96766447894993</v>
      </c>
    </row>
    <row r="124" spans="1:12" x14ac:dyDescent="0.25">
      <c r="A124" s="19" t="s">
        <v>404</v>
      </c>
      <c r="B124" s="199">
        <v>9.7044039999999998E-2</v>
      </c>
      <c r="C124" s="28">
        <f t="shared" si="13"/>
        <v>9.0044839081433454E-4</v>
      </c>
      <c r="D124" s="199">
        <v>0.12494373</v>
      </c>
      <c r="E124" s="28">
        <f t="shared" si="14"/>
        <v>1.0569892136479844E-3</v>
      </c>
      <c r="F124" s="199">
        <v>2.622029E-2</v>
      </c>
      <c r="G124" s="28">
        <f t="shared" si="15"/>
        <v>1.9069867240438933E-4</v>
      </c>
      <c r="H124" s="28">
        <f t="shared" si="11"/>
        <v>-79.014321086780427</v>
      </c>
      <c r="I124" s="29">
        <f t="shared" si="12"/>
        <v>-72.981040360644499</v>
      </c>
    </row>
    <row r="125" spans="1:12" x14ac:dyDescent="0.25">
      <c r="A125" s="19" t="s">
        <v>586</v>
      </c>
      <c r="B125" s="199">
        <v>0</v>
      </c>
      <c r="C125" s="28">
        <f t="shared" si="13"/>
        <v>0</v>
      </c>
      <c r="D125" s="199">
        <v>3.6436400000000001E-3</v>
      </c>
      <c r="E125" s="28">
        <f t="shared" si="14"/>
        <v>3.082418124075808E-5</v>
      </c>
      <c r="F125" s="199">
        <v>2.6143039999999999E-2</v>
      </c>
      <c r="G125" s="28">
        <f t="shared" si="15"/>
        <v>1.9013683756414769E-4</v>
      </c>
      <c r="H125" s="28">
        <f t="shared" si="11"/>
        <v>617.49788672865589</v>
      </c>
      <c r="I125" s="29" t="s">
        <v>314</v>
      </c>
    </row>
    <row r="126" spans="1:12" x14ac:dyDescent="0.25">
      <c r="A126" s="19" t="s">
        <v>415</v>
      </c>
      <c r="B126" s="199">
        <v>6.5067399999999996E-3</v>
      </c>
      <c r="C126" s="28">
        <f t="shared" si="13"/>
        <v>6.0374481137092639E-5</v>
      </c>
      <c r="D126" s="199">
        <v>1.4644580000000001E-2</v>
      </c>
      <c r="E126" s="28">
        <f t="shared" si="14"/>
        <v>1.2388907469310385E-4</v>
      </c>
      <c r="F126" s="199">
        <v>2.5110159999999999E-2</v>
      </c>
      <c r="G126" s="28">
        <f t="shared" si="15"/>
        <v>1.8262476028532869E-4</v>
      </c>
      <c r="H126" s="28">
        <f t="shared" si="11"/>
        <v>71.463845327076641</v>
      </c>
      <c r="I126" s="29">
        <f t="shared" si="12"/>
        <v>285.90999486686115</v>
      </c>
    </row>
    <row r="127" spans="1:12" x14ac:dyDescent="0.25">
      <c r="A127" s="19" t="s">
        <v>427</v>
      </c>
      <c r="B127" s="199">
        <v>8.5464200000000008E-3</v>
      </c>
      <c r="C127" s="28">
        <f t="shared" si="13"/>
        <v>7.9300183053214259E-5</v>
      </c>
      <c r="D127" s="199">
        <v>3.5713400000000001E-3</v>
      </c>
      <c r="E127" s="28">
        <f t="shared" si="14"/>
        <v>3.0212543344668779E-5</v>
      </c>
      <c r="F127" s="199">
        <v>2.4852060000000002E-2</v>
      </c>
      <c r="G127" s="28">
        <f t="shared" si="15"/>
        <v>1.8074761371877384E-4</v>
      </c>
      <c r="H127" s="28">
        <f t="shared" si="11"/>
        <v>595.87493769845491</v>
      </c>
      <c r="I127" s="29">
        <f t="shared" si="12"/>
        <v>190.7891257391984</v>
      </c>
    </row>
    <row r="128" spans="1:12" x14ac:dyDescent="0.25">
      <c r="A128" s="19" t="s">
        <v>492</v>
      </c>
      <c r="B128" s="199">
        <v>0</v>
      </c>
      <c r="C128" s="28">
        <f t="shared" si="13"/>
        <v>0</v>
      </c>
      <c r="D128" s="199">
        <v>0</v>
      </c>
      <c r="E128" s="28">
        <f t="shared" si="14"/>
        <v>0</v>
      </c>
      <c r="F128" s="199">
        <v>2.3858299999999999E-2</v>
      </c>
      <c r="G128" s="28">
        <f t="shared" si="15"/>
        <v>1.7352005396681889E-4</v>
      </c>
      <c r="H128" s="28" t="s">
        <v>314</v>
      </c>
      <c r="I128" s="29" t="s">
        <v>314</v>
      </c>
    </row>
    <row r="129" spans="1:9" x14ac:dyDescent="0.25">
      <c r="A129" s="19" t="s">
        <v>306</v>
      </c>
      <c r="B129" s="199">
        <v>0.25021864999999999</v>
      </c>
      <c r="C129" s="28">
        <f t="shared" si="13"/>
        <v>2.321718889117098E-3</v>
      </c>
      <c r="D129" s="199">
        <v>0.57528734999999998</v>
      </c>
      <c r="E129" s="28">
        <f t="shared" si="14"/>
        <v>4.8667710152252757E-3</v>
      </c>
      <c r="F129" s="199">
        <v>1.7431909999999998E-2</v>
      </c>
      <c r="G129" s="28">
        <f t="shared" si="15"/>
        <v>1.2678128634247744E-4</v>
      </c>
      <c r="H129" s="28">
        <f t="shared" si="11"/>
        <v>-96.969877748919728</v>
      </c>
      <c r="I129" s="29">
        <f t="shared" si="12"/>
        <v>-93.033329050412505</v>
      </c>
    </row>
    <row r="130" spans="1:9" x14ac:dyDescent="0.25">
      <c r="A130" s="19" t="s">
        <v>607</v>
      </c>
      <c r="B130" s="199">
        <v>0</v>
      </c>
      <c r="C130" s="28">
        <f t="shared" si="13"/>
        <v>0</v>
      </c>
      <c r="D130" s="199">
        <v>0</v>
      </c>
      <c r="E130" s="28">
        <f t="shared" si="14"/>
        <v>0</v>
      </c>
      <c r="F130" s="199">
        <v>1.6336840000000002E-2</v>
      </c>
      <c r="G130" s="28">
        <f t="shared" si="15"/>
        <v>1.1881690474372801E-4</v>
      </c>
      <c r="H130" s="28" t="s">
        <v>314</v>
      </c>
      <c r="I130" s="29" t="s">
        <v>314</v>
      </c>
    </row>
    <row r="131" spans="1:9" x14ac:dyDescent="0.25">
      <c r="A131" s="19" t="s">
        <v>570</v>
      </c>
      <c r="B131" s="199">
        <v>0</v>
      </c>
      <c r="C131" s="28">
        <f t="shared" si="13"/>
        <v>0</v>
      </c>
      <c r="D131" s="199">
        <v>4.1177999999999999E-2</v>
      </c>
      <c r="E131" s="28">
        <f t="shared" si="14"/>
        <v>3.4835442994695856E-4</v>
      </c>
      <c r="F131" s="199">
        <v>1.62624E-2</v>
      </c>
      <c r="G131" s="28">
        <f t="shared" si="15"/>
        <v>1.1827550687307963E-4</v>
      </c>
      <c r="H131" s="28">
        <f t="shared" si="11"/>
        <v>-60.507066880373017</v>
      </c>
      <c r="I131" s="29" t="s">
        <v>314</v>
      </c>
    </row>
    <row r="132" spans="1:9" x14ac:dyDescent="0.25">
      <c r="A132" s="19" t="s">
        <v>573</v>
      </c>
      <c r="B132" s="199">
        <v>1.64617E-3</v>
      </c>
      <c r="C132" s="28">
        <f t="shared" ref="C132:C163" si="16">(B132/$B$181)*100</f>
        <v>1.5274416929744818E-5</v>
      </c>
      <c r="D132" s="199">
        <v>4.3801999999999996E-4</v>
      </c>
      <c r="E132" s="28">
        <f t="shared" ref="E132:E163" si="17">(D132/$D$181)*100</f>
        <v>3.7055274031125058E-6</v>
      </c>
      <c r="F132" s="199">
        <v>1.594609E-2</v>
      </c>
      <c r="G132" s="28">
        <f t="shared" ref="G132:G163" si="18">(F132/$F$181)*100</f>
        <v>1.1597500229939901E-4</v>
      </c>
      <c r="H132" s="28">
        <f t="shared" si="11"/>
        <v>3540.4935847678189</v>
      </c>
      <c r="I132" s="29">
        <f t="shared" si="12"/>
        <v>868.6782045596749</v>
      </c>
    </row>
    <row r="133" spans="1:9" x14ac:dyDescent="0.25">
      <c r="A133" s="19" t="s">
        <v>456</v>
      </c>
      <c r="B133" s="199">
        <v>5.40676E-3</v>
      </c>
      <c r="C133" s="28">
        <f t="shared" si="16"/>
        <v>5.016803032436935E-5</v>
      </c>
      <c r="D133" s="199">
        <v>0</v>
      </c>
      <c r="E133" s="28">
        <f t="shared" si="17"/>
        <v>0</v>
      </c>
      <c r="F133" s="199">
        <v>1.586895E-2</v>
      </c>
      <c r="G133" s="28">
        <f t="shared" si="18"/>
        <v>1.1541396748287811E-4</v>
      </c>
      <c r="H133" s="28" t="s">
        <v>314</v>
      </c>
      <c r="I133" s="29">
        <f t="shared" ref="I133:I181" si="19">((F133/B133)-1)*100</f>
        <v>193.50202339293773</v>
      </c>
    </row>
    <row r="134" spans="1:9" x14ac:dyDescent="0.25">
      <c r="A134" s="19" t="s">
        <v>308</v>
      </c>
      <c r="B134" s="199">
        <v>2.9180500000000002E-3</v>
      </c>
      <c r="C134" s="28">
        <f t="shared" si="16"/>
        <v>2.7075886647091045E-5</v>
      </c>
      <c r="D134" s="199">
        <v>1.311413E-2</v>
      </c>
      <c r="E134" s="28">
        <f t="shared" si="17"/>
        <v>1.1094189325368661E-4</v>
      </c>
      <c r="F134" s="199">
        <v>1.5804930000000002E-2</v>
      </c>
      <c r="G134" s="28">
        <f t="shared" si="18"/>
        <v>1.1494835367741186E-4</v>
      </c>
      <c r="H134" s="28">
        <f t="shared" ref="H134:H181" si="20">((F134/D134)-1)*100</f>
        <v>20.518326415858333</v>
      </c>
      <c r="I134" s="29">
        <f t="shared" si="19"/>
        <v>441.62642860814589</v>
      </c>
    </row>
    <row r="135" spans="1:9" x14ac:dyDescent="0.25">
      <c r="A135" s="19" t="s">
        <v>451</v>
      </c>
      <c r="B135" s="199">
        <v>2.2959959999999998E-2</v>
      </c>
      <c r="C135" s="28">
        <f t="shared" si="16"/>
        <v>2.1303996654675021E-4</v>
      </c>
      <c r="D135" s="199">
        <v>5.6875620000000002E-2</v>
      </c>
      <c r="E135" s="28">
        <f t="shared" si="17"/>
        <v>4.8115193022924463E-4</v>
      </c>
      <c r="F135" s="199">
        <v>1.439941E-2</v>
      </c>
      <c r="G135" s="28">
        <f t="shared" si="18"/>
        <v>1.0472608695046804E-4</v>
      </c>
      <c r="H135" s="28">
        <f t="shared" si="20"/>
        <v>-74.68263203108819</v>
      </c>
      <c r="I135" s="29">
        <f t="shared" si="19"/>
        <v>-37.284690391446674</v>
      </c>
    </row>
    <row r="136" spans="1:9" x14ac:dyDescent="0.25">
      <c r="A136" s="19" t="s">
        <v>452</v>
      </c>
      <c r="B136" s="199">
        <v>0</v>
      </c>
      <c r="C136" s="28">
        <f t="shared" si="16"/>
        <v>0</v>
      </c>
      <c r="D136" s="199">
        <v>3.2681000000000002E-4</v>
      </c>
      <c r="E136" s="28">
        <f t="shared" si="17"/>
        <v>2.7647217264307529E-6</v>
      </c>
      <c r="F136" s="199">
        <v>1.2338669999999999E-2</v>
      </c>
      <c r="G136" s="28">
        <f t="shared" si="18"/>
        <v>8.9738442566267054E-5</v>
      </c>
      <c r="H136" s="28">
        <f t="shared" si="20"/>
        <v>3675.4872861907529</v>
      </c>
      <c r="I136" s="29" t="s">
        <v>314</v>
      </c>
    </row>
    <row r="137" spans="1:9" x14ac:dyDescent="0.25">
      <c r="A137" s="19" t="s">
        <v>382</v>
      </c>
      <c r="B137" s="199">
        <v>0.13354242000000002</v>
      </c>
      <c r="C137" s="28">
        <f t="shared" si="16"/>
        <v>1.2391081120947977E-3</v>
      </c>
      <c r="D137" s="199">
        <v>2.43750409</v>
      </c>
      <c r="E137" s="28">
        <f t="shared" si="17"/>
        <v>2.0620606823190293E-2</v>
      </c>
      <c r="F137" s="199">
        <v>1.1703659999999999E-2</v>
      </c>
      <c r="G137" s="28">
        <f t="shared" si="18"/>
        <v>8.5120051085337171E-5</v>
      </c>
      <c r="H137" s="28">
        <f t="shared" si="20"/>
        <v>-99.519850651819837</v>
      </c>
      <c r="I137" s="29">
        <f t="shared" si="19"/>
        <v>-91.235998269313981</v>
      </c>
    </row>
    <row r="138" spans="1:9" x14ac:dyDescent="0.25">
      <c r="A138" s="19" t="s">
        <v>605</v>
      </c>
      <c r="B138" s="199">
        <v>8.1569099999999999E-3</v>
      </c>
      <c r="C138" s="28">
        <f t="shared" si="16"/>
        <v>7.5686013108248109E-5</v>
      </c>
      <c r="D138" s="199">
        <v>0</v>
      </c>
      <c r="E138" s="28">
        <f t="shared" si="17"/>
        <v>0</v>
      </c>
      <c r="F138" s="199">
        <v>1.03134E-2</v>
      </c>
      <c r="G138" s="28">
        <f t="shared" si="18"/>
        <v>7.5008769467287695E-5</v>
      </c>
      <c r="H138" s="28" t="s">
        <v>314</v>
      </c>
      <c r="I138" s="29">
        <f t="shared" si="19"/>
        <v>26.437584820722559</v>
      </c>
    </row>
    <row r="139" spans="1:9" x14ac:dyDescent="0.25">
      <c r="A139" s="19" t="s">
        <v>494</v>
      </c>
      <c r="B139" s="199">
        <v>6.2269249999999998E-2</v>
      </c>
      <c r="C139" s="28">
        <f t="shared" si="16"/>
        <v>5.7778144809011978E-4</v>
      </c>
      <c r="D139" s="199">
        <v>1.1817040000000001E-2</v>
      </c>
      <c r="E139" s="28">
        <f t="shared" si="17"/>
        <v>9.9968872525630376E-5</v>
      </c>
      <c r="F139" s="199">
        <v>1.005145E-2</v>
      </c>
      <c r="G139" s="28">
        <f t="shared" si="18"/>
        <v>7.3103622070507201E-5</v>
      </c>
      <c r="H139" s="28">
        <f t="shared" si="20"/>
        <v>-14.941051227718628</v>
      </c>
      <c r="I139" s="29">
        <f t="shared" si="19"/>
        <v>-83.858084046298927</v>
      </c>
    </row>
    <row r="140" spans="1:9" x14ac:dyDescent="0.25">
      <c r="A140" s="19" t="s">
        <v>447</v>
      </c>
      <c r="B140" s="199">
        <v>1.0115620000000001E-2</v>
      </c>
      <c r="C140" s="28">
        <f t="shared" si="16"/>
        <v>9.3860413798614527E-5</v>
      </c>
      <c r="D140" s="199">
        <v>6.5357879999999993E-2</v>
      </c>
      <c r="E140" s="28">
        <f t="shared" si="17"/>
        <v>5.5290949123176748E-4</v>
      </c>
      <c r="F140" s="199">
        <v>8.9096799999999997E-3</v>
      </c>
      <c r="G140" s="28">
        <f t="shared" si="18"/>
        <v>6.4799594037592243E-5</v>
      </c>
      <c r="H140" s="28">
        <f t="shared" si="20"/>
        <v>-86.367856484941058</v>
      </c>
      <c r="I140" s="29">
        <f t="shared" si="19"/>
        <v>-11.921562889867365</v>
      </c>
    </row>
    <row r="141" spans="1:9" x14ac:dyDescent="0.25">
      <c r="A141" s="19" t="s">
        <v>460</v>
      </c>
      <c r="B141" s="199">
        <v>0</v>
      </c>
      <c r="C141" s="28">
        <f t="shared" si="16"/>
        <v>0</v>
      </c>
      <c r="D141" s="199">
        <v>0</v>
      </c>
      <c r="E141" s="28">
        <f t="shared" si="17"/>
        <v>0</v>
      </c>
      <c r="F141" s="199">
        <v>8.2500000000000004E-3</v>
      </c>
      <c r="G141" s="28">
        <f t="shared" si="18"/>
        <v>6.000177905493082E-5</v>
      </c>
      <c r="H141" s="28" t="s">
        <v>314</v>
      </c>
      <c r="I141" s="29" t="s">
        <v>314</v>
      </c>
    </row>
    <row r="142" spans="1:9" x14ac:dyDescent="0.25">
      <c r="A142" s="19" t="s">
        <v>458</v>
      </c>
      <c r="B142" s="199">
        <v>0</v>
      </c>
      <c r="C142" s="28">
        <f t="shared" si="16"/>
        <v>0</v>
      </c>
      <c r="D142" s="199">
        <v>1.205413E-2</v>
      </c>
      <c r="E142" s="28">
        <f t="shared" si="17"/>
        <v>1.0197458799981862E-4</v>
      </c>
      <c r="F142" s="199">
        <v>7.08619E-3</v>
      </c>
      <c r="G142" s="28">
        <f t="shared" si="18"/>
        <v>5.1537455360152754E-5</v>
      </c>
      <c r="H142" s="28">
        <f t="shared" si="20"/>
        <v>-41.213592353823955</v>
      </c>
      <c r="I142" s="29" t="s">
        <v>314</v>
      </c>
    </row>
    <row r="143" spans="1:9" x14ac:dyDescent="0.25">
      <c r="A143" s="19" t="s">
        <v>551</v>
      </c>
      <c r="B143" s="199">
        <v>0</v>
      </c>
      <c r="C143" s="28">
        <f t="shared" si="16"/>
        <v>0</v>
      </c>
      <c r="D143" s="199">
        <v>0</v>
      </c>
      <c r="E143" s="28">
        <f t="shared" si="17"/>
        <v>0</v>
      </c>
      <c r="F143" s="199">
        <v>6.28949E-3</v>
      </c>
      <c r="G143" s="28">
        <f t="shared" si="18"/>
        <v>4.5743101739175379E-5</v>
      </c>
      <c r="H143" s="28" t="s">
        <v>314</v>
      </c>
      <c r="I143" s="29" t="s">
        <v>314</v>
      </c>
    </row>
    <row r="144" spans="1:9" x14ac:dyDescent="0.25">
      <c r="A144" s="19" t="s">
        <v>497</v>
      </c>
      <c r="B144" s="199">
        <v>0</v>
      </c>
      <c r="C144" s="28">
        <f t="shared" si="16"/>
        <v>0</v>
      </c>
      <c r="D144" s="199">
        <v>5.7616309999999997E-2</v>
      </c>
      <c r="E144" s="28">
        <f t="shared" si="17"/>
        <v>4.8741796167121393E-4</v>
      </c>
      <c r="F144" s="199">
        <v>5.8177200000000002E-3</v>
      </c>
      <c r="G144" s="28">
        <f t="shared" si="18"/>
        <v>4.2311945459812385E-5</v>
      </c>
      <c r="H144" s="28">
        <f t="shared" si="20"/>
        <v>-89.902650829253034</v>
      </c>
      <c r="I144" s="29" t="s">
        <v>314</v>
      </c>
    </row>
    <row r="145" spans="1:9" x14ac:dyDescent="0.25">
      <c r="A145" s="19" t="s">
        <v>564</v>
      </c>
      <c r="B145" s="199">
        <v>3.7998000000000003E-4</v>
      </c>
      <c r="C145" s="28">
        <f t="shared" si="16"/>
        <v>3.5257433588052492E-6</v>
      </c>
      <c r="D145" s="199">
        <v>2.0815159999999999E-2</v>
      </c>
      <c r="E145" s="28">
        <f t="shared" si="17"/>
        <v>1.7609046568688944E-4</v>
      </c>
      <c r="F145" s="199">
        <v>5.4149300000000001E-3</v>
      </c>
      <c r="G145" s="28">
        <f t="shared" si="18"/>
        <v>3.9382476782777758E-5</v>
      </c>
      <c r="H145" s="28">
        <f t="shared" si="20"/>
        <v>-73.985643156238041</v>
      </c>
      <c r="I145" s="29">
        <f t="shared" si="19"/>
        <v>1325.0565819253645</v>
      </c>
    </row>
    <row r="146" spans="1:9" x14ac:dyDescent="0.25">
      <c r="A146" s="19" t="s">
        <v>482</v>
      </c>
      <c r="B146" s="199">
        <v>0</v>
      </c>
      <c r="C146" s="28">
        <f t="shared" si="16"/>
        <v>0</v>
      </c>
      <c r="D146" s="199">
        <v>9.3937299999999994E-3</v>
      </c>
      <c r="E146" s="28">
        <f t="shared" si="17"/>
        <v>7.9468343756997496E-5</v>
      </c>
      <c r="F146" s="199">
        <v>4.9686000000000001E-3</v>
      </c>
      <c r="G146" s="28">
        <f t="shared" si="18"/>
        <v>3.6136344171191432E-5</v>
      </c>
      <c r="H146" s="28">
        <f t="shared" si="20"/>
        <v>-47.107272616947682</v>
      </c>
      <c r="I146" s="29" t="s">
        <v>314</v>
      </c>
    </row>
    <row r="147" spans="1:9" x14ac:dyDescent="0.25">
      <c r="A147" s="19" t="s">
        <v>441</v>
      </c>
      <c r="B147" s="199">
        <v>0.20327175</v>
      </c>
      <c r="C147" s="28">
        <f t="shared" si="16"/>
        <v>1.8861098547166186E-3</v>
      </c>
      <c r="D147" s="199">
        <v>2.6338400000000001E-3</v>
      </c>
      <c r="E147" s="28">
        <f t="shared" si="17"/>
        <v>2.2281554028158175E-5</v>
      </c>
      <c r="F147" s="199">
        <v>3.89376E-3</v>
      </c>
      <c r="G147" s="28">
        <f t="shared" si="18"/>
        <v>2.8319094207627564E-5</v>
      </c>
      <c r="H147" s="28">
        <f t="shared" si="20"/>
        <v>47.835859429578107</v>
      </c>
      <c r="I147" s="29">
        <f t="shared" si="19"/>
        <v>-98.084455906932462</v>
      </c>
    </row>
    <row r="148" spans="1:9" x14ac:dyDescent="0.25">
      <c r="A148" s="19" t="s">
        <v>432</v>
      </c>
      <c r="B148" s="199">
        <v>0</v>
      </c>
      <c r="C148" s="28">
        <f t="shared" si="16"/>
        <v>0</v>
      </c>
      <c r="D148" s="199">
        <v>0</v>
      </c>
      <c r="E148" s="28">
        <f t="shared" si="17"/>
        <v>0</v>
      </c>
      <c r="F148" s="199">
        <v>3.0173000000000001E-3</v>
      </c>
      <c r="G148" s="28">
        <f t="shared" si="18"/>
        <v>2.1944650659690032E-5</v>
      </c>
      <c r="H148" s="28" t="s">
        <v>314</v>
      </c>
      <c r="I148" s="29" t="s">
        <v>314</v>
      </c>
    </row>
    <row r="149" spans="1:9" x14ac:dyDescent="0.25">
      <c r="A149" s="19" t="s">
        <v>499</v>
      </c>
      <c r="B149" s="199">
        <v>0</v>
      </c>
      <c r="C149" s="28">
        <f t="shared" si="16"/>
        <v>0</v>
      </c>
      <c r="D149" s="199">
        <v>0</v>
      </c>
      <c r="E149" s="28">
        <f t="shared" si="17"/>
        <v>0</v>
      </c>
      <c r="F149" s="199">
        <v>2.8599899999999998E-3</v>
      </c>
      <c r="G149" s="28">
        <f t="shared" si="18"/>
        <v>2.0800544009613525E-5</v>
      </c>
      <c r="H149" s="28" t="s">
        <v>314</v>
      </c>
      <c r="I149" s="29" t="s">
        <v>314</v>
      </c>
    </row>
    <row r="150" spans="1:9" x14ac:dyDescent="0.25">
      <c r="A150" s="19" t="s">
        <v>437</v>
      </c>
      <c r="B150" s="199">
        <v>1.8445090000000001E-2</v>
      </c>
      <c r="C150" s="28">
        <f t="shared" si="16"/>
        <v>1.7114756979331834E-4</v>
      </c>
      <c r="D150" s="199">
        <v>1.222929E-2</v>
      </c>
      <c r="E150" s="28">
        <f t="shared" si="17"/>
        <v>1.0345639289441063E-4</v>
      </c>
      <c r="F150" s="199">
        <v>2.2100300000000004E-3</v>
      </c>
      <c r="G150" s="28">
        <f t="shared" si="18"/>
        <v>1.6073422032093185E-5</v>
      </c>
      <c r="H150" s="28">
        <f t="shared" si="20"/>
        <v>-81.928386684754386</v>
      </c>
      <c r="I150" s="29">
        <f t="shared" si="19"/>
        <v>-88.018328997039319</v>
      </c>
    </row>
    <row r="151" spans="1:9" x14ac:dyDescent="0.25">
      <c r="A151" s="19" t="s">
        <v>442</v>
      </c>
      <c r="B151" s="199">
        <v>0</v>
      </c>
      <c r="C151" s="28">
        <f t="shared" si="16"/>
        <v>0</v>
      </c>
      <c r="D151" s="199">
        <v>1.1299149999999999E-2</v>
      </c>
      <c r="E151" s="28">
        <f t="shared" si="17"/>
        <v>9.558766713136082E-5</v>
      </c>
      <c r="F151" s="199">
        <v>1.82657E-3</v>
      </c>
      <c r="G151" s="28">
        <f t="shared" si="18"/>
        <v>1.3284539341619998E-5</v>
      </c>
      <c r="H151" s="28">
        <f t="shared" si="20"/>
        <v>-83.834447723943839</v>
      </c>
      <c r="I151" s="29" t="s">
        <v>314</v>
      </c>
    </row>
    <row r="152" spans="1:9" x14ac:dyDescent="0.25">
      <c r="A152" s="19" t="s">
        <v>572</v>
      </c>
      <c r="B152" s="199">
        <v>4.0400000000000001E-4</v>
      </c>
      <c r="C152" s="28">
        <f t="shared" si="16"/>
        <v>3.7486191824762366E-6</v>
      </c>
      <c r="D152" s="199">
        <v>4.4613999999999999E-3</v>
      </c>
      <c r="E152" s="28">
        <f t="shared" si="17"/>
        <v>3.7742203452459102E-5</v>
      </c>
      <c r="F152" s="199">
        <v>1.7744100000000001E-3</v>
      </c>
      <c r="G152" s="28">
        <f t="shared" si="18"/>
        <v>1.2905182639134521E-5</v>
      </c>
      <c r="H152" s="28">
        <f t="shared" si="20"/>
        <v>-60.227507060563944</v>
      </c>
      <c r="I152" s="29">
        <f t="shared" si="19"/>
        <v>339.21039603960395</v>
      </c>
    </row>
    <row r="153" spans="1:9" x14ac:dyDescent="0.25">
      <c r="A153" s="19" t="s">
        <v>578</v>
      </c>
      <c r="B153" s="199">
        <v>0</v>
      </c>
      <c r="C153" s="28">
        <f t="shared" si="16"/>
        <v>0</v>
      </c>
      <c r="D153" s="199">
        <v>1.0034199999999999E-3</v>
      </c>
      <c r="E153" s="28">
        <f t="shared" si="17"/>
        <v>8.4886541866379397E-6</v>
      </c>
      <c r="F153" s="199">
        <v>1.68227E-3</v>
      </c>
      <c r="G153" s="28">
        <f t="shared" si="18"/>
        <v>1.223505367887739E-5</v>
      </c>
      <c r="H153" s="28">
        <f t="shared" si="20"/>
        <v>67.653624603854851</v>
      </c>
      <c r="I153" s="29" t="s">
        <v>314</v>
      </c>
    </row>
    <row r="154" spans="1:9" x14ac:dyDescent="0.25">
      <c r="A154" s="19" t="s">
        <v>303</v>
      </c>
      <c r="B154" s="199">
        <v>0</v>
      </c>
      <c r="C154" s="28">
        <f t="shared" si="16"/>
        <v>0</v>
      </c>
      <c r="D154" s="199">
        <v>3.6683100000000001E-3</v>
      </c>
      <c r="E154" s="28">
        <f t="shared" si="17"/>
        <v>3.1032882580958943E-5</v>
      </c>
      <c r="F154" s="199">
        <v>9.3804000000000001E-4</v>
      </c>
      <c r="G154" s="28">
        <f t="shared" si="18"/>
        <v>6.8223113726893697E-6</v>
      </c>
      <c r="H154" s="28">
        <f t="shared" si="20"/>
        <v>-74.428551567343007</v>
      </c>
      <c r="I154" s="29" t="s">
        <v>314</v>
      </c>
    </row>
    <row r="155" spans="1:9" x14ac:dyDescent="0.25">
      <c r="A155" s="19" t="s">
        <v>459</v>
      </c>
      <c r="B155" s="199">
        <v>0</v>
      </c>
      <c r="C155" s="28">
        <f t="shared" si="16"/>
        <v>0</v>
      </c>
      <c r="D155" s="199">
        <v>7.3589999999999994E-4</v>
      </c>
      <c r="E155" s="28">
        <f t="shared" si="17"/>
        <v>6.2255093738881623E-6</v>
      </c>
      <c r="F155" s="199">
        <v>9.2634E-4</v>
      </c>
      <c r="G155" s="28">
        <f t="shared" si="18"/>
        <v>6.7372179405751048E-6</v>
      </c>
      <c r="H155" s="28">
        <f t="shared" si="20"/>
        <v>25.878516102731353</v>
      </c>
      <c r="I155" s="29" t="s">
        <v>314</v>
      </c>
    </row>
    <row r="156" spans="1:9" x14ac:dyDescent="0.25">
      <c r="A156" s="19" t="s">
        <v>378</v>
      </c>
      <c r="B156" s="199">
        <v>1.2164999999999999E-3</v>
      </c>
      <c r="C156" s="28">
        <f t="shared" si="16"/>
        <v>1.1287611969015697E-5</v>
      </c>
      <c r="D156" s="199">
        <v>0.13506460000000001</v>
      </c>
      <c r="E156" s="28">
        <f t="shared" si="17"/>
        <v>1.1426089596146968E-3</v>
      </c>
      <c r="F156" s="199">
        <v>7.4764999999999999E-4</v>
      </c>
      <c r="G156" s="28">
        <f t="shared" si="18"/>
        <v>5.4376157709598819E-6</v>
      </c>
      <c r="H156" s="28">
        <f t="shared" si="20"/>
        <v>-99.446450069078054</v>
      </c>
      <c r="I156" s="29">
        <f t="shared" si="19"/>
        <v>-38.540896013152484</v>
      </c>
    </row>
    <row r="157" spans="1:9" x14ac:dyDescent="0.25">
      <c r="A157" s="19" t="s">
        <v>477</v>
      </c>
      <c r="B157" s="199">
        <v>1.1308099999999999E-3</v>
      </c>
      <c r="C157" s="28">
        <f t="shared" si="16"/>
        <v>1.0492514994395923E-5</v>
      </c>
      <c r="D157" s="199">
        <v>0</v>
      </c>
      <c r="E157" s="28">
        <f t="shared" si="17"/>
        <v>0</v>
      </c>
      <c r="F157" s="199">
        <v>7.1938999999999998E-4</v>
      </c>
      <c r="G157" s="28">
        <f t="shared" si="18"/>
        <v>5.2320824041608096E-6</v>
      </c>
      <c r="H157" s="28" t="s">
        <v>314</v>
      </c>
      <c r="I157" s="29">
        <f t="shared" si="19"/>
        <v>-36.38276987292295</v>
      </c>
    </row>
    <row r="158" spans="1:9" x14ac:dyDescent="0.25">
      <c r="A158" s="19" t="s">
        <v>603</v>
      </c>
      <c r="B158" s="199">
        <v>4.2927815000000002</v>
      </c>
      <c r="C158" s="28">
        <f t="shared" si="16"/>
        <v>3.9831690784849293E-2</v>
      </c>
      <c r="D158" s="199">
        <v>0</v>
      </c>
      <c r="E158" s="28">
        <f t="shared" si="17"/>
        <v>0</v>
      </c>
      <c r="F158" s="199">
        <v>6.3907000000000005E-4</v>
      </c>
      <c r="G158" s="28">
        <f t="shared" si="18"/>
        <v>4.6479196291678353E-6</v>
      </c>
      <c r="H158" s="28" t="s">
        <v>314</v>
      </c>
      <c r="I158" s="29">
        <f t="shared" si="19"/>
        <v>-99.985112915716769</v>
      </c>
    </row>
    <row r="159" spans="1:9" x14ac:dyDescent="0.25">
      <c r="A159" s="19" t="s">
        <v>412</v>
      </c>
      <c r="B159" s="199">
        <v>2.4232906499999998</v>
      </c>
      <c r="C159" s="28">
        <f t="shared" si="16"/>
        <v>2.2485133206201255E-2</v>
      </c>
      <c r="D159" s="199">
        <v>4.7117650000000004E-2</v>
      </c>
      <c r="E159" s="28">
        <f t="shared" si="17"/>
        <v>3.9860221735369159E-4</v>
      </c>
      <c r="F159" s="199">
        <v>5.1810000000000007E-4</v>
      </c>
      <c r="G159" s="28">
        <f t="shared" si="18"/>
        <v>3.7681117246496558E-6</v>
      </c>
      <c r="H159" s="28">
        <f t="shared" si="20"/>
        <v>-98.900412053657178</v>
      </c>
      <c r="I159" s="29">
        <f t="shared" si="19"/>
        <v>-99.978619981057577</v>
      </c>
    </row>
    <row r="160" spans="1:9" x14ac:dyDescent="0.25">
      <c r="A160" s="19" t="s">
        <v>370</v>
      </c>
      <c r="B160" s="199">
        <v>0.85938037</v>
      </c>
      <c r="C160" s="28">
        <f t="shared" si="16"/>
        <v>7.9739845050136784E-3</v>
      </c>
      <c r="D160" s="199">
        <v>4.5562589600000001</v>
      </c>
      <c r="E160" s="28">
        <f t="shared" si="17"/>
        <v>3.8544683877350099E-2</v>
      </c>
      <c r="F160" s="199">
        <v>2.7788999999999998E-4</v>
      </c>
      <c r="G160" s="28">
        <f t="shared" si="18"/>
        <v>2.0210781068575425E-6</v>
      </c>
      <c r="H160" s="28">
        <f t="shared" si="20"/>
        <v>-99.993900917343822</v>
      </c>
      <c r="I160" s="29">
        <f t="shared" si="19"/>
        <v>-99.967663911150311</v>
      </c>
    </row>
    <row r="161" spans="1:9" x14ac:dyDescent="0.25">
      <c r="A161" s="19" t="s">
        <v>424</v>
      </c>
      <c r="B161" s="199">
        <v>0.114622</v>
      </c>
      <c r="C161" s="28">
        <f t="shared" si="16"/>
        <v>1.0635500691430473E-3</v>
      </c>
      <c r="D161" s="199">
        <v>4.4569129999999998E-2</v>
      </c>
      <c r="E161" s="28">
        <f t="shared" si="17"/>
        <v>3.7704244680125036E-4</v>
      </c>
      <c r="F161" s="199">
        <v>1.4227E-4</v>
      </c>
      <c r="G161" s="28">
        <f t="shared" si="18"/>
        <v>1.0347215886236373E-6</v>
      </c>
      <c r="H161" s="28">
        <f t="shared" si="20"/>
        <v>-99.680788025254259</v>
      </c>
      <c r="I161" s="29">
        <f t="shared" si="19"/>
        <v>-99.875878976112787</v>
      </c>
    </row>
    <row r="162" spans="1:9" x14ac:dyDescent="0.25">
      <c r="A162" s="19" t="s">
        <v>526</v>
      </c>
      <c r="B162" s="199">
        <v>0</v>
      </c>
      <c r="C162" s="28">
        <f t="shared" si="16"/>
        <v>0</v>
      </c>
      <c r="D162" s="199">
        <v>0</v>
      </c>
      <c r="E162" s="28">
        <f t="shared" si="17"/>
        <v>0</v>
      </c>
      <c r="F162" s="199">
        <v>1.9079999999999997E-5</v>
      </c>
      <c r="G162" s="28">
        <f t="shared" si="18"/>
        <v>1.3876775083249451E-7</v>
      </c>
      <c r="H162" s="28" t="s">
        <v>314</v>
      </c>
      <c r="I162" s="29" t="s">
        <v>314</v>
      </c>
    </row>
    <row r="163" spans="1:9" x14ac:dyDescent="0.25">
      <c r="A163" s="19" t="s">
        <v>418</v>
      </c>
      <c r="B163" s="199">
        <v>5.1692600000000002E-3</v>
      </c>
      <c r="C163" s="28">
        <f t="shared" si="16"/>
        <v>4.7964324740611663E-5</v>
      </c>
      <c r="D163" s="199">
        <v>0</v>
      </c>
      <c r="E163" s="28">
        <f t="shared" si="17"/>
        <v>0</v>
      </c>
      <c r="F163" s="199">
        <v>0</v>
      </c>
      <c r="G163" s="28">
        <f t="shared" si="18"/>
        <v>0</v>
      </c>
      <c r="H163" s="28" t="s">
        <v>314</v>
      </c>
      <c r="I163" s="29">
        <f t="shared" si="19"/>
        <v>-100</v>
      </c>
    </row>
    <row r="164" spans="1:9" x14ac:dyDescent="0.25">
      <c r="A164" s="19" t="s">
        <v>560</v>
      </c>
      <c r="B164" s="199">
        <v>0</v>
      </c>
      <c r="C164" s="28">
        <f t="shared" ref="C164:C181" si="21">(B164/$B$181)*100</f>
        <v>0</v>
      </c>
      <c r="D164" s="199">
        <v>9.3571799999999997E-2</v>
      </c>
      <c r="E164" s="28">
        <f t="shared" ref="E164:E181" si="22">(D164/$D$181)*100</f>
        <v>7.9159140920177795E-4</v>
      </c>
      <c r="F164" s="199">
        <v>0</v>
      </c>
      <c r="G164" s="28">
        <f t="shared" ref="G164:G181" si="23">(F164/$F$181)*100</f>
        <v>0</v>
      </c>
      <c r="H164" s="28">
        <f t="shared" si="20"/>
        <v>-100</v>
      </c>
      <c r="I164" s="29" t="s">
        <v>314</v>
      </c>
    </row>
    <row r="165" spans="1:9" x14ac:dyDescent="0.25">
      <c r="A165" s="19" t="s">
        <v>476</v>
      </c>
      <c r="B165" s="199">
        <v>0</v>
      </c>
      <c r="C165" s="28">
        <f t="shared" si="21"/>
        <v>0</v>
      </c>
      <c r="D165" s="199">
        <v>1.9425000000000001E-4</v>
      </c>
      <c r="E165" s="28">
        <f t="shared" si="22"/>
        <v>1.6433009863809971E-6</v>
      </c>
      <c r="F165" s="199">
        <v>0</v>
      </c>
      <c r="G165" s="28">
        <f t="shared" si="23"/>
        <v>0</v>
      </c>
      <c r="H165" s="28">
        <f t="shared" si="20"/>
        <v>-100</v>
      </c>
      <c r="I165" s="29" t="s">
        <v>314</v>
      </c>
    </row>
    <row r="166" spans="1:9" x14ac:dyDescent="0.25">
      <c r="A166" s="19" t="s">
        <v>604</v>
      </c>
      <c r="B166" s="199">
        <v>5.8661E-4</v>
      </c>
      <c r="C166" s="28">
        <f t="shared" si="21"/>
        <v>5.4430136104762013E-6</v>
      </c>
      <c r="D166" s="199">
        <v>0</v>
      </c>
      <c r="E166" s="28">
        <f t="shared" si="22"/>
        <v>0</v>
      </c>
      <c r="F166" s="199">
        <v>0</v>
      </c>
      <c r="G166" s="28">
        <f t="shared" si="23"/>
        <v>0</v>
      </c>
      <c r="H166" s="28" t="s">
        <v>314</v>
      </c>
      <c r="I166" s="29">
        <f t="shared" si="19"/>
        <v>-100</v>
      </c>
    </row>
    <row r="167" spans="1:9" x14ac:dyDescent="0.25">
      <c r="A167" s="19" t="s">
        <v>577</v>
      </c>
      <c r="B167" s="199">
        <v>0</v>
      </c>
      <c r="C167" s="28">
        <f t="shared" si="21"/>
        <v>0</v>
      </c>
      <c r="D167" s="199">
        <v>1.4642100000000001E-3</v>
      </c>
      <c r="E167" s="28">
        <f t="shared" si="22"/>
        <v>1.2386809458269859E-5</v>
      </c>
      <c r="F167" s="199">
        <v>0</v>
      </c>
      <c r="G167" s="28">
        <f t="shared" si="23"/>
        <v>0</v>
      </c>
      <c r="H167" s="28">
        <f t="shared" si="20"/>
        <v>-100</v>
      </c>
      <c r="I167" s="29" t="s">
        <v>314</v>
      </c>
    </row>
    <row r="168" spans="1:9" x14ac:dyDescent="0.25">
      <c r="A168" s="19" t="s">
        <v>583</v>
      </c>
      <c r="B168" s="199">
        <v>0</v>
      </c>
      <c r="C168" s="28">
        <f t="shared" si="21"/>
        <v>0</v>
      </c>
      <c r="D168" s="199">
        <v>0.26774631999999998</v>
      </c>
      <c r="E168" s="28">
        <f t="shared" si="22"/>
        <v>2.2650594170186976E-3</v>
      </c>
      <c r="F168" s="199">
        <v>0</v>
      </c>
      <c r="G168" s="28">
        <f t="shared" si="23"/>
        <v>0</v>
      </c>
      <c r="H168" s="28">
        <f t="shared" si="20"/>
        <v>-100</v>
      </c>
      <c r="I168" s="29" t="s">
        <v>314</v>
      </c>
    </row>
    <row r="169" spans="1:9" s="9" customFormat="1" ht="13" x14ac:dyDescent="0.3">
      <c r="A169" s="19" t="s">
        <v>495</v>
      </c>
      <c r="B169" s="199">
        <v>3.9498000000000002E-4</v>
      </c>
      <c r="C169" s="28">
        <f t="shared" si="21"/>
        <v>3.6649247640952077E-6</v>
      </c>
      <c r="D169" s="199">
        <v>5.0337000000000005E-4</v>
      </c>
      <c r="E169" s="28">
        <f t="shared" si="22"/>
        <v>4.2583702317354057E-6</v>
      </c>
      <c r="F169" s="199">
        <v>0</v>
      </c>
      <c r="G169" s="28">
        <f t="shared" si="23"/>
        <v>0</v>
      </c>
      <c r="H169" s="28">
        <f t="shared" si="20"/>
        <v>-100</v>
      </c>
      <c r="I169" s="29">
        <f t="shared" si="19"/>
        <v>-100</v>
      </c>
    </row>
    <row r="170" spans="1:9" x14ac:dyDescent="0.25">
      <c r="A170" s="19" t="s">
        <v>423</v>
      </c>
      <c r="B170" s="199">
        <v>3.2256E-2</v>
      </c>
      <c r="C170" s="28">
        <f t="shared" si="21"/>
        <v>2.9929569393552844E-4</v>
      </c>
      <c r="D170" s="199">
        <v>0</v>
      </c>
      <c r="E170" s="28">
        <f t="shared" si="22"/>
        <v>0</v>
      </c>
      <c r="F170" s="199">
        <v>0</v>
      </c>
      <c r="G170" s="28">
        <f t="shared" si="23"/>
        <v>0</v>
      </c>
      <c r="H170" s="28" t="s">
        <v>314</v>
      </c>
      <c r="I170" s="29">
        <f t="shared" si="19"/>
        <v>-100</v>
      </c>
    </row>
    <row r="171" spans="1:9" x14ac:dyDescent="0.25">
      <c r="A171" s="19" t="s">
        <v>574</v>
      </c>
      <c r="B171" s="199">
        <v>0</v>
      </c>
      <c r="C171" s="28">
        <f t="shared" si="21"/>
        <v>0</v>
      </c>
      <c r="D171" s="199">
        <v>7.9256899999999991E-3</v>
      </c>
      <c r="E171" s="28">
        <f t="shared" si="22"/>
        <v>6.7049133563706591E-5</v>
      </c>
      <c r="F171" s="199">
        <v>0</v>
      </c>
      <c r="G171" s="28">
        <f t="shared" si="23"/>
        <v>0</v>
      </c>
      <c r="H171" s="28">
        <f t="shared" si="20"/>
        <v>-100</v>
      </c>
      <c r="I171" s="29" t="s">
        <v>314</v>
      </c>
    </row>
    <row r="172" spans="1:9" x14ac:dyDescent="0.25">
      <c r="A172" s="19" t="s">
        <v>598</v>
      </c>
      <c r="B172" s="199">
        <v>2.13759E-3</v>
      </c>
      <c r="C172" s="28">
        <f t="shared" si="21"/>
        <v>1.9834185342250936E-5</v>
      </c>
      <c r="D172" s="199">
        <v>0</v>
      </c>
      <c r="E172" s="28">
        <f t="shared" si="22"/>
        <v>0</v>
      </c>
      <c r="F172" s="199">
        <v>0</v>
      </c>
      <c r="G172" s="28">
        <f t="shared" si="23"/>
        <v>0</v>
      </c>
      <c r="H172" s="28" t="s">
        <v>314</v>
      </c>
      <c r="I172" s="29">
        <f t="shared" si="19"/>
        <v>-100</v>
      </c>
    </row>
    <row r="173" spans="1:9" x14ac:dyDescent="0.25">
      <c r="A173" s="19" t="s">
        <v>428</v>
      </c>
      <c r="B173" s="199">
        <v>6.1028999999999999E-4</v>
      </c>
      <c r="C173" s="28">
        <f t="shared" si="21"/>
        <v>5.662734655627283E-6</v>
      </c>
      <c r="D173" s="199">
        <v>8.4058099999999997E-3</v>
      </c>
      <c r="E173" s="28">
        <f t="shared" si="22"/>
        <v>7.1110815260392522E-5</v>
      </c>
      <c r="F173" s="199">
        <v>0</v>
      </c>
      <c r="G173" s="28">
        <f t="shared" si="23"/>
        <v>0</v>
      </c>
      <c r="H173" s="28">
        <f t="shared" si="20"/>
        <v>-100</v>
      </c>
      <c r="I173" s="29">
        <f t="shared" si="19"/>
        <v>-100</v>
      </c>
    </row>
    <row r="174" spans="1:9" x14ac:dyDescent="0.25">
      <c r="A174" s="19" t="s">
        <v>498</v>
      </c>
      <c r="B174" s="199">
        <v>0</v>
      </c>
      <c r="C174" s="28">
        <f t="shared" si="21"/>
        <v>0</v>
      </c>
      <c r="D174" s="199">
        <v>8.6773000000000004E-4</v>
      </c>
      <c r="E174" s="28">
        <f t="shared" si="22"/>
        <v>7.3407545169234623E-6</v>
      </c>
      <c r="F174" s="199">
        <v>0</v>
      </c>
      <c r="G174" s="28">
        <f t="shared" si="23"/>
        <v>0</v>
      </c>
      <c r="H174" s="28">
        <f t="shared" si="20"/>
        <v>-100</v>
      </c>
      <c r="I174" s="29" t="s">
        <v>314</v>
      </c>
    </row>
    <row r="175" spans="1:9" x14ac:dyDescent="0.25">
      <c r="A175" s="19" t="s">
        <v>405</v>
      </c>
      <c r="B175" s="199">
        <v>3.39E-4</v>
      </c>
      <c r="C175" s="28">
        <f t="shared" si="21"/>
        <v>3.1454997595530793E-6</v>
      </c>
      <c r="D175" s="199">
        <v>8.4804699999999986E-3</v>
      </c>
      <c r="E175" s="28">
        <f t="shared" si="22"/>
        <v>7.1742418100254578E-5</v>
      </c>
      <c r="F175" s="199">
        <v>0</v>
      </c>
      <c r="G175" s="28">
        <f t="shared" si="23"/>
        <v>0</v>
      </c>
      <c r="H175" s="28">
        <f t="shared" si="20"/>
        <v>-100</v>
      </c>
      <c r="I175" s="29">
        <f t="shared" si="19"/>
        <v>-100</v>
      </c>
    </row>
    <row r="176" spans="1:9" x14ac:dyDescent="0.25">
      <c r="A176" s="19" t="s">
        <v>591</v>
      </c>
      <c r="B176" s="199">
        <v>6.8152000000000002E-4</v>
      </c>
      <c r="C176" s="28">
        <f t="shared" si="21"/>
        <v>6.3236607555475367E-6</v>
      </c>
      <c r="D176" s="199">
        <v>0</v>
      </c>
      <c r="E176" s="28">
        <f t="shared" si="22"/>
        <v>0</v>
      </c>
      <c r="F176" s="199">
        <v>0</v>
      </c>
      <c r="G176" s="28">
        <f t="shared" si="23"/>
        <v>0</v>
      </c>
      <c r="H176" s="28" t="s">
        <v>314</v>
      </c>
      <c r="I176" s="29">
        <f t="shared" si="19"/>
        <v>-100</v>
      </c>
    </row>
    <row r="177" spans="1:9" x14ac:dyDescent="0.25">
      <c r="A177" s="19" t="s">
        <v>606</v>
      </c>
      <c r="B177" s="199">
        <v>1.45728E-3</v>
      </c>
      <c r="C177" s="28">
        <f t="shared" si="21"/>
        <v>1.3521751886730125E-5</v>
      </c>
      <c r="D177" s="199">
        <v>0</v>
      </c>
      <c r="E177" s="28">
        <f t="shared" si="22"/>
        <v>0</v>
      </c>
      <c r="F177" s="199">
        <v>0</v>
      </c>
      <c r="G177" s="28">
        <f t="shared" si="23"/>
        <v>0</v>
      </c>
      <c r="H177" s="28" t="s">
        <v>314</v>
      </c>
      <c r="I177" s="29">
        <f t="shared" si="19"/>
        <v>-100</v>
      </c>
    </row>
    <row r="178" spans="1:9" x14ac:dyDescent="0.25">
      <c r="A178" s="19" t="s">
        <v>546</v>
      </c>
      <c r="B178" s="199">
        <v>0</v>
      </c>
      <c r="C178" s="28">
        <f t="shared" si="21"/>
        <v>0</v>
      </c>
      <c r="D178" s="199">
        <v>4.3799499999999996E-3</v>
      </c>
      <c r="E178" s="28">
        <f t="shared" si="22"/>
        <v>3.7053159100640654E-5</v>
      </c>
      <c r="F178" s="199">
        <v>0</v>
      </c>
      <c r="G178" s="28">
        <f t="shared" si="23"/>
        <v>0</v>
      </c>
      <c r="H178" s="28">
        <f t="shared" si="20"/>
        <v>-100</v>
      </c>
      <c r="I178" s="29" t="s">
        <v>314</v>
      </c>
    </row>
    <row r="179" spans="1:9" x14ac:dyDescent="0.25">
      <c r="A179" s="19" t="s">
        <v>585</v>
      </c>
      <c r="B179" s="199">
        <v>0</v>
      </c>
      <c r="C179" s="28">
        <f t="shared" si="21"/>
        <v>0</v>
      </c>
      <c r="D179" s="199">
        <v>9.4870900000000001E-3</v>
      </c>
      <c r="E179" s="28">
        <f t="shared" si="22"/>
        <v>8.0258143397092895E-5</v>
      </c>
      <c r="F179" s="199">
        <v>0</v>
      </c>
      <c r="G179" s="28">
        <f t="shared" si="23"/>
        <v>0</v>
      </c>
      <c r="H179" s="28">
        <f t="shared" si="20"/>
        <v>-100</v>
      </c>
      <c r="I179" s="29" t="s">
        <v>314</v>
      </c>
    </row>
    <row r="180" spans="1:9" x14ac:dyDescent="0.25">
      <c r="A180" s="19" t="s">
        <v>587</v>
      </c>
      <c r="B180" s="199">
        <v>0</v>
      </c>
      <c r="C180" s="28">
        <f t="shared" si="21"/>
        <v>0</v>
      </c>
      <c r="D180" s="199">
        <v>6.3999399999999998E-3</v>
      </c>
      <c r="E180" s="28">
        <f t="shared" si="22"/>
        <v>5.4141712817396128E-5</v>
      </c>
      <c r="F180" s="199">
        <v>0</v>
      </c>
      <c r="G180" s="28">
        <f t="shared" si="23"/>
        <v>0</v>
      </c>
      <c r="H180" s="28">
        <f t="shared" si="20"/>
        <v>-100</v>
      </c>
      <c r="I180" s="29" t="s">
        <v>314</v>
      </c>
    </row>
    <row r="181" spans="1:9" s="9" customFormat="1" ht="13" x14ac:dyDescent="0.3">
      <c r="A181" s="32" t="s">
        <v>262</v>
      </c>
      <c r="B181" s="84">
        <f>SUM(B4:B180)</f>
        <v>10777.301729890005</v>
      </c>
      <c r="C181" s="120">
        <f t="shared" si="21"/>
        <v>100</v>
      </c>
      <c r="D181" s="84">
        <f>SUM(D4:D180)</f>
        <v>11820.719491430002</v>
      </c>
      <c r="E181" s="120">
        <f t="shared" si="22"/>
        <v>100</v>
      </c>
      <c r="F181" s="84">
        <f>SUM(F4:F180)</f>
        <v>13749.59231200001</v>
      </c>
      <c r="G181" s="120">
        <f t="shared" si="23"/>
        <v>100</v>
      </c>
      <c r="H181" s="311">
        <f t="shared" si="20"/>
        <v>16.317727715038298</v>
      </c>
      <c r="I181" s="312">
        <f t="shared" si="19"/>
        <v>27.579172009878761</v>
      </c>
    </row>
  </sheetData>
  <sortState xmlns:xlrd2="http://schemas.microsoft.com/office/spreadsheetml/2017/richdata2" ref="A4:I169">
    <sortCondition descending="1" ref="G4:G169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68"/>
  <sheetViews>
    <sheetView zoomScaleNormal="100" workbookViewId="0"/>
  </sheetViews>
  <sheetFormatPr defaultColWidth="9.1796875" defaultRowHeight="12.5" x14ac:dyDescent="0.25"/>
  <cols>
    <col min="1" max="1" width="38.1796875" style="1" customWidth="1"/>
    <col min="2" max="2" width="15.6328125" style="1" bestFit="1" customWidth="1"/>
    <col min="3" max="3" width="10.36328125" style="1" bestFit="1" customWidth="1"/>
    <col min="4" max="4" width="15.90625" style="1" customWidth="1"/>
    <col min="5" max="5" width="10.7265625" style="43" bestFit="1" customWidth="1"/>
    <col min="6" max="6" width="21.54296875" style="43" bestFit="1" customWidth="1"/>
    <col min="7" max="7" width="16.08984375" style="43" bestFit="1" customWidth="1"/>
    <col min="8" max="8" width="15.81640625" style="1" bestFit="1" customWidth="1"/>
    <col min="9" max="9" width="23" style="1" bestFit="1" customWidth="1"/>
    <col min="10" max="10" width="17.1796875" style="1" bestFit="1" customWidth="1"/>
    <col min="11" max="12" width="14.26953125" style="1" bestFit="1" customWidth="1"/>
    <col min="13" max="13" width="8.1796875" style="1" customWidth="1"/>
    <col min="14" max="16384" width="9.1796875" style="1"/>
  </cols>
  <sheetData>
    <row r="1" spans="1:17" ht="13" x14ac:dyDescent="0.3">
      <c r="A1" s="9" t="s">
        <v>469</v>
      </c>
      <c r="E1" s="1"/>
      <c r="F1" s="94"/>
      <c r="G1" s="6"/>
      <c r="N1" s="342" t="s">
        <v>313</v>
      </c>
      <c r="O1" s="342"/>
    </row>
    <row r="2" spans="1:17" ht="14" customHeight="1" x14ac:dyDescent="0.3">
      <c r="A2" s="355" t="s">
        <v>483</v>
      </c>
      <c r="B2" s="351">
        <v>44927</v>
      </c>
      <c r="C2" s="351"/>
      <c r="D2" s="351">
        <v>45261</v>
      </c>
      <c r="E2" s="351"/>
      <c r="F2" s="357">
        <v>45292</v>
      </c>
      <c r="G2" s="358"/>
      <c r="H2" s="358"/>
      <c r="I2" s="358"/>
      <c r="J2" s="359"/>
      <c r="K2" s="355" t="s">
        <v>293</v>
      </c>
      <c r="L2" s="355" t="s">
        <v>580</v>
      </c>
    </row>
    <row r="3" spans="1:17" ht="18.5" customHeight="1" x14ac:dyDescent="0.3">
      <c r="A3" s="356"/>
      <c r="B3" s="249" t="s">
        <v>294</v>
      </c>
      <c r="C3" s="250" t="s">
        <v>295</v>
      </c>
      <c r="D3" s="249" t="s">
        <v>294</v>
      </c>
      <c r="E3" s="250" t="s">
        <v>295</v>
      </c>
      <c r="F3" s="249" t="s">
        <v>534</v>
      </c>
      <c r="G3" s="249" t="s">
        <v>533</v>
      </c>
      <c r="H3" s="249" t="s">
        <v>549</v>
      </c>
      <c r="I3" s="249" t="s">
        <v>532</v>
      </c>
      <c r="J3" s="249" t="s">
        <v>531</v>
      </c>
      <c r="K3" s="356"/>
      <c r="L3" s="356"/>
      <c r="M3" s="174"/>
      <c r="N3" s="93"/>
    </row>
    <row r="4" spans="1:17" x14ac:dyDescent="0.25">
      <c r="A4" s="18" t="s">
        <v>70</v>
      </c>
      <c r="B4" s="198">
        <v>1497.5005708800002</v>
      </c>
      <c r="C4" s="20">
        <f t="shared" ref="C4:C67" si="0">(B4/$B$268)*100</f>
        <v>19.202403015241497</v>
      </c>
      <c r="D4" s="198">
        <v>638.85606913999993</v>
      </c>
      <c r="E4" s="63">
        <f t="shared" ref="E4:E67" si="1">(D4/$D$268)*100</f>
        <v>5.8418949400513887</v>
      </c>
      <c r="F4" s="198">
        <v>3787.5106853899997</v>
      </c>
      <c r="G4" s="198">
        <v>0</v>
      </c>
      <c r="H4" s="105">
        <f t="shared" ref="H4:H67" si="2">F4+G4</f>
        <v>3787.5106853899997</v>
      </c>
      <c r="I4" s="63">
        <f>(F4/$H$268)*100</f>
        <v>31.657618256631341</v>
      </c>
      <c r="J4" s="63">
        <f>(G4/$H$268)*100</f>
        <v>0</v>
      </c>
      <c r="K4" s="63">
        <f>((H4/D4)-1)*100</f>
        <v>492.85821460357744</v>
      </c>
      <c r="L4" s="63">
        <f>((H4/B4)-1)*100</f>
        <v>152.92215302223786</v>
      </c>
      <c r="N4" s="95"/>
      <c r="P4" s="141"/>
    </row>
    <row r="5" spans="1:17" x14ac:dyDescent="0.25">
      <c r="A5" s="19" t="s">
        <v>151</v>
      </c>
      <c r="B5" s="199">
        <v>430.12570077999999</v>
      </c>
      <c r="C5" s="20">
        <f t="shared" si="0"/>
        <v>5.5154884173013059</v>
      </c>
      <c r="D5" s="199">
        <v>3492.3881958299999</v>
      </c>
      <c r="E5" s="63">
        <f t="shared" si="1"/>
        <v>31.935463894675021</v>
      </c>
      <c r="F5" s="199">
        <v>1378.78395458</v>
      </c>
      <c r="G5" s="199">
        <v>171.07228293</v>
      </c>
      <c r="H5" s="102">
        <f t="shared" si="2"/>
        <v>1549.85623751</v>
      </c>
      <c r="I5" s="63">
        <f t="shared" ref="I5:I68" si="3">(F5/$H$268)*100</f>
        <v>11.524460184583646</v>
      </c>
      <c r="J5" s="63">
        <f t="shared" ref="J5:J15" si="4">(G5/$H$268)*100</f>
        <v>1.4298945870117623</v>
      </c>
      <c r="K5" s="63">
        <f t="shared" ref="K5:K68" si="5">((H5/D5)-1)*100</f>
        <v>-55.621879624934948</v>
      </c>
      <c r="L5" s="63">
        <f t="shared" ref="L5:L68" si="6">((H5/B5)-1)*100</f>
        <v>260.32634987852492</v>
      </c>
      <c r="N5" s="95"/>
    </row>
    <row r="6" spans="1:17" x14ac:dyDescent="0.25">
      <c r="A6" s="19" t="s">
        <v>260</v>
      </c>
      <c r="B6" s="199">
        <v>1248.34994467</v>
      </c>
      <c r="C6" s="20">
        <f t="shared" si="0"/>
        <v>16.007552322681999</v>
      </c>
      <c r="D6" s="199">
        <v>1288.1563433900001</v>
      </c>
      <c r="E6" s="63">
        <f t="shared" si="1"/>
        <v>11.779294880262054</v>
      </c>
      <c r="F6" s="199">
        <v>1292.1391490000001</v>
      </c>
      <c r="G6" s="199">
        <v>0</v>
      </c>
      <c r="H6" s="102">
        <f t="shared" si="2"/>
        <v>1292.1391490000001</v>
      </c>
      <c r="I6" s="63">
        <f t="shared" si="3"/>
        <v>10.800246206903678</v>
      </c>
      <c r="J6" s="63">
        <f t="shared" si="4"/>
        <v>0</v>
      </c>
      <c r="K6" s="63">
        <f t="shared" si="5"/>
        <v>0.30918650755689114</v>
      </c>
      <c r="L6" s="63">
        <f t="shared" si="6"/>
        <v>3.5077667537827928</v>
      </c>
      <c r="N6" s="95"/>
      <c r="Q6" s="95"/>
    </row>
    <row r="7" spans="1:17" x14ac:dyDescent="0.25">
      <c r="A7" s="19" t="s">
        <v>9</v>
      </c>
      <c r="B7" s="199">
        <v>1224.8875798800002</v>
      </c>
      <c r="C7" s="20">
        <f t="shared" si="0"/>
        <v>15.706695152308145</v>
      </c>
      <c r="D7" s="199">
        <v>1104.6133135600001</v>
      </c>
      <c r="E7" s="63">
        <f t="shared" si="1"/>
        <v>10.100921379500011</v>
      </c>
      <c r="F7" s="199">
        <v>1257.8750111300001</v>
      </c>
      <c r="G7" s="199">
        <v>11.077373250000001</v>
      </c>
      <c r="H7" s="102">
        <f t="shared" si="2"/>
        <v>1268.95238438</v>
      </c>
      <c r="I7" s="63">
        <f t="shared" si="3"/>
        <v>10.513852032290449</v>
      </c>
      <c r="J7" s="63">
        <f t="shared" si="4"/>
        <v>9.2589376707886403E-2</v>
      </c>
      <c r="K7" s="63">
        <f t="shared" si="5"/>
        <v>14.877520377729315</v>
      </c>
      <c r="L7" s="63">
        <f t="shared" si="6"/>
        <v>3.5974570420835406</v>
      </c>
      <c r="N7" s="95"/>
    </row>
    <row r="8" spans="1:17" x14ac:dyDescent="0.25">
      <c r="A8" s="19" t="s">
        <v>80</v>
      </c>
      <c r="B8" s="199">
        <v>504.98691733999999</v>
      </c>
      <c r="C8" s="20">
        <f t="shared" si="0"/>
        <v>6.4754314574242491</v>
      </c>
      <c r="D8" s="199">
        <v>514.11092235000001</v>
      </c>
      <c r="E8" s="63">
        <f t="shared" si="1"/>
        <v>4.7011872328999535</v>
      </c>
      <c r="F8" s="199">
        <v>239.55576891999999</v>
      </c>
      <c r="G8" s="199">
        <v>357.52283254000002</v>
      </c>
      <c r="H8" s="102">
        <f t="shared" si="2"/>
        <v>597.07860146000007</v>
      </c>
      <c r="I8" s="63">
        <f t="shared" si="3"/>
        <v>2.0023085645399972</v>
      </c>
      <c r="J8" s="63">
        <f t="shared" si="4"/>
        <v>2.9883272393765958</v>
      </c>
      <c r="K8" s="63">
        <f t="shared" si="5"/>
        <v>16.138089175533366</v>
      </c>
      <c r="L8" s="63">
        <f t="shared" si="6"/>
        <v>18.236449491620419</v>
      </c>
      <c r="N8" s="95"/>
    </row>
    <row r="9" spans="1:17" x14ac:dyDescent="0.25">
      <c r="A9" s="19" t="s">
        <v>539</v>
      </c>
      <c r="B9" s="199">
        <v>31.97124093</v>
      </c>
      <c r="C9" s="20">
        <f t="shared" si="0"/>
        <v>0.40996622316776421</v>
      </c>
      <c r="D9" s="199">
        <v>605.63531008000007</v>
      </c>
      <c r="E9" s="63">
        <f t="shared" si="1"/>
        <v>5.5381141768529885</v>
      </c>
      <c r="F9" s="199">
        <v>1.13083673</v>
      </c>
      <c r="G9" s="199">
        <v>401.28049550999998</v>
      </c>
      <c r="H9" s="102">
        <f t="shared" si="2"/>
        <v>402.41133223999998</v>
      </c>
      <c r="I9" s="63">
        <f t="shared" si="3"/>
        <v>9.4520122799946656E-3</v>
      </c>
      <c r="J9" s="63">
        <f t="shared" si="4"/>
        <v>3.3540723171265086</v>
      </c>
      <c r="K9" s="63">
        <f t="shared" si="5"/>
        <v>-33.55550352788309</v>
      </c>
      <c r="L9" s="63">
        <f t="shared" si="6"/>
        <v>1158.6666032796995</v>
      </c>
      <c r="N9" s="95"/>
    </row>
    <row r="10" spans="1:17" x14ac:dyDescent="0.25">
      <c r="A10" s="19" t="s">
        <v>71</v>
      </c>
      <c r="B10" s="199">
        <v>44.075633179999997</v>
      </c>
      <c r="C10" s="20">
        <f t="shared" si="0"/>
        <v>0.56518046666049104</v>
      </c>
      <c r="D10" s="199">
        <v>186.35531790000002</v>
      </c>
      <c r="E10" s="63">
        <f t="shared" si="1"/>
        <v>1.7040899214704113</v>
      </c>
      <c r="F10" s="199">
        <v>353.76453551999998</v>
      </c>
      <c r="G10" s="199">
        <v>13.239289919999999</v>
      </c>
      <c r="H10" s="102">
        <f t="shared" si="2"/>
        <v>367.00382543999996</v>
      </c>
      <c r="I10" s="63">
        <f t="shared" si="3"/>
        <v>2.9569138013067975</v>
      </c>
      <c r="J10" s="63">
        <f t="shared" si="4"/>
        <v>0.11065959177170481</v>
      </c>
      <c r="K10" s="63">
        <f t="shared" si="5"/>
        <v>96.937672386112212</v>
      </c>
      <c r="L10" s="63">
        <f t="shared" si="6"/>
        <v>732.66829983178479</v>
      </c>
      <c r="N10" s="95"/>
    </row>
    <row r="11" spans="1:17" x14ac:dyDescent="0.25">
      <c r="A11" s="19" t="s">
        <v>184</v>
      </c>
      <c r="B11" s="199">
        <v>72.17565055</v>
      </c>
      <c r="C11" s="20">
        <f t="shared" si="0"/>
        <v>0.92550611111546444</v>
      </c>
      <c r="D11" s="199">
        <v>58.94740213</v>
      </c>
      <c r="E11" s="63">
        <f t="shared" si="1"/>
        <v>0.53903304181799505</v>
      </c>
      <c r="F11" s="199">
        <v>0</v>
      </c>
      <c r="G11" s="199">
        <v>247.76259699000002</v>
      </c>
      <c r="H11" s="102">
        <f t="shared" si="2"/>
        <v>247.76259699000002</v>
      </c>
      <c r="I11" s="63">
        <f t="shared" si="3"/>
        <v>0</v>
      </c>
      <c r="J11" s="63">
        <f t="shared" si="4"/>
        <v>2.0709047090050299</v>
      </c>
      <c r="K11" s="63">
        <f t="shared" si="5"/>
        <v>320.31130811090759</v>
      </c>
      <c r="L11" s="63">
        <f t="shared" si="6"/>
        <v>243.27726193248705</v>
      </c>
      <c r="N11" s="95"/>
    </row>
    <row r="12" spans="1:17" x14ac:dyDescent="0.25">
      <c r="A12" s="19" t="s">
        <v>23</v>
      </c>
      <c r="B12" s="199">
        <v>85.094007009999999</v>
      </c>
      <c r="C12" s="20">
        <f t="shared" si="0"/>
        <v>1.09115779223215</v>
      </c>
      <c r="D12" s="199">
        <v>763.63331394000011</v>
      </c>
      <c r="E12" s="63">
        <f t="shared" si="1"/>
        <v>6.9828961612058444</v>
      </c>
      <c r="F12" s="199">
        <v>201.28558337000001</v>
      </c>
      <c r="G12" s="199">
        <v>0.23</v>
      </c>
      <c r="H12" s="102">
        <f t="shared" si="2"/>
        <v>201.51558337</v>
      </c>
      <c r="I12" s="63">
        <f t="shared" si="3"/>
        <v>1.6824301469223857</v>
      </c>
      <c r="J12" s="63">
        <f t="shared" si="4"/>
        <v>1.9224374011965221E-3</v>
      </c>
      <c r="K12" s="63">
        <f t="shared" si="5"/>
        <v>-73.610949170057637</v>
      </c>
      <c r="L12" s="63">
        <f t="shared" si="6"/>
        <v>136.81524757239188</v>
      </c>
      <c r="N12" s="95"/>
    </row>
    <row r="13" spans="1:17" x14ac:dyDescent="0.25">
      <c r="A13" s="19" t="s">
        <v>68</v>
      </c>
      <c r="B13" s="199">
        <v>0</v>
      </c>
      <c r="C13" s="20">
        <f t="shared" si="0"/>
        <v>0</v>
      </c>
      <c r="D13" s="199">
        <v>0</v>
      </c>
      <c r="E13" s="63">
        <f t="shared" si="1"/>
        <v>0</v>
      </c>
      <c r="F13" s="199">
        <v>0</v>
      </c>
      <c r="G13" s="199">
        <v>172.18868147999999</v>
      </c>
      <c r="H13" s="102">
        <f t="shared" si="2"/>
        <v>172.18868147999999</v>
      </c>
      <c r="I13" s="63">
        <f t="shared" si="3"/>
        <v>0</v>
      </c>
      <c r="J13" s="63">
        <f t="shared" si="4"/>
        <v>1.4392259188689864</v>
      </c>
      <c r="K13" s="63" t="s">
        <v>314</v>
      </c>
      <c r="L13" s="63" t="s">
        <v>314</v>
      </c>
      <c r="N13" s="95"/>
    </row>
    <row r="14" spans="1:17" x14ac:dyDescent="0.25">
      <c r="A14" s="19" t="s">
        <v>109</v>
      </c>
      <c r="B14" s="199">
        <v>19.356463780000002</v>
      </c>
      <c r="C14" s="20">
        <f t="shared" si="0"/>
        <v>0.24820733005468065</v>
      </c>
      <c r="D14" s="199">
        <v>217.17880049000001</v>
      </c>
      <c r="E14" s="63">
        <f t="shared" si="1"/>
        <v>1.9859492567345847</v>
      </c>
      <c r="F14" s="199">
        <v>0.134377</v>
      </c>
      <c r="G14" s="199">
        <v>169.39103933999999</v>
      </c>
      <c r="H14" s="102">
        <f t="shared" si="2"/>
        <v>169.52541633999999</v>
      </c>
      <c r="I14" s="63">
        <f t="shared" si="3"/>
        <v>1.1231798724373261E-3</v>
      </c>
      <c r="J14" s="63">
        <f t="shared" si="4"/>
        <v>1.4158420411076844</v>
      </c>
      <c r="K14" s="63">
        <f t="shared" si="5"/>
        <v>-21.942005408669807</v>
      </c>
      <c r="L14" s="63">
        <f t="shared" si="6"/>
        <v>775.80778321276591</v>
      </c>
      <c r="N14" s="93"/>
    </row>
    <row r="15" spans="1:17" x14ac:dyDescent="0.25">
      <c r="A15" s="19" t="s">
        <v>249</v>
      </c>
      <c r="B15" s="199">
        <v>148.68598306000001</v>
      </c>
      <c r="C15" s="20">
        <f t="shared" si="0"/>
        <v>1.9065957135212883</v>
      </c>
      <c r="D15" s="199">
        <v>105.64102914</v>
      </c>
      <c r="E15" s="63">
        <f t="shared" si="1"/>
        <v>0.96601382284050197</v>
      </c>
      <c r="F15" s="199">
        <v>0.19077707999999999</v>
      </c>
      <c r="G15" s="199">
        <v>152.85226306000001</v>
      </c>
      <c r="H15" s="102">
        <f t="shared" si="2"/>
        <v>153.04304014000002</v>
      </c>
      <c r="I15" s="63">
        <f t="shared" si="3"/>
        <v>1.5945956255785259E-3</v>
      </c>
      <c r="J15" s="63">
        <f t="shared" si="4"/>
        <v>1.2776039450611893</v>
      </c>
      <c r="K15" s="63">
        <f t="shared" si="5"/>
        <v>44.870834169156801</v>
      </c>
      <c r="L15" s="63">
        <f t="shared" si="6"/>
        <v>2.9303751371383635</v>
      </c>
      <c r="N15" s="93"/>
    </row>
    <row r="16" spans="1:17" x14ac:dyDescent="0.25">
      <c r="A16" s="19" t="s">
        <v>97</v>
      </c>
      <c r="B16" s="199">
        <v>0.70585643999999992</v>
      </c>
      <c r="C16" s="20">
        <f t="shared" si="0"/>
        <v>9.0511750682128918E-3</v>
      </c>
      <c r="D16" s="199">
        <v>33.75101119</v>
      </c>
      <c r="E16" s="63">
        <f t="shared" si="1"/>
        <v>0.30862955056199159</v>
      </c>
      <c r="F16" s="199">
        <v>2.562919E-2</v>
      </c>
      <c r="G16" s="199">
        <v>143.92898174999999</v>
      </c>
      <c r="H16" s="102">
        <f t="shared" si="2"/>
        <v>143.95461093999998</v>
      </c>
      <c r="I16" s="63">
        <f t="shared" si="3"/>
        <v>2.1421962355813864E-4</v>
      </c>
      <c r="J16" s="63">
        <f>(G16/$H$268)*100</f>
        <v>1.2030193810101375</v>
      </c>
      <c r="K16" s="63">
        <f t="shared" si="5"/>
        <v>326.51940153618841</v>
      </c>
      <c r="L16" s="63">
        <f t="shared" si="6"/>
        <v>20294.318558600953</v>
      </c>
      <c r="N16" s="93"/>
    </row>
    <row r="17" spans="1:14" x14ac:dyDescent="0.25">
      <c r="A17" s="19" t="s">
        <v>0</v>
      </c>
      <c r="B17" s="199">
        <v>103.147886</v>
      </c>
      <c r="C17" s="20">
        <f t="shared" si="0"/>
        <v>1.3226621182376201</v>
      </c>
      <c r="D17" s="199">
        <v>102.30558725</v>
      </c>
      <c r="E17" s="63">
        <f t="shared" si="1"/>
        <v>0.93551352388230835</v>
      </c>
      <c r="F17" s="199">
        <v>128.98567365</v>
      </c>
      <c r="G17" s="199">
        <v>0</v>
      </c>
      <c r="H17" s="102">
        <f t="shared" si="2"/>
        <v>128.98567365</v>
      </c>
      <c r="I17" s="63">
        <f t="shared" si="3"/>
        <v>1.0781168836664725</v>
      </c>
      <c r="J17" s="63">
        <f t="shared" ref="J17:J80" si="7">(G17/$H$268)*100</f>
        <v>0</v>
      </c>
      <c r="K17" s="63">
        <f t="shared" si="5"/>
        <v>26.078816531107883</v>
      </c>
      <c r="L17" s="63">
        <f t="shared" si="6"/>
        <v>25.049265333464987</v>
      </c>
      <c r="N17" s="93"/>
    </row>
    <row r="18" spans="1:14" x14ac:dyDescent="0.25">
      <c r="A18" s="19" t="s">
        <v>47</v>
      </c>
      <c r="B18" s="199">
        <v>98.910490240000001</v>
      </c>
      <c r="C18" s="20">
        <f t="shared" si="0"/>
        <v>1.2683261248491304</v>
      </c>
      <c r="D18" s="199">
        <v>89.071305030000005</v>
      </c>
      <c r="E18" s="63">
        <f t="shared" si="1"/>
        <v>0.81449520681394927</v>
      </c>
      <c r="F18" s="199">
        <v>122.02128922</v>
      </c>
      <c r="G18" s="199">
        <v>5.4339999999999999E-2</v>
      </c>
      <c r="H18" s="102">
        <f t="shared" si="2"/>
        <v>122.07562922</v>
      </c>
      <c r="I18" s="63">
        <f t="shared" si="3"/>
        <v>1.0199056092988956</v>
      </c>
      <c r="J18" s="63">
        <f t="shared" si="7"/>
        <v>4.54196732091387E-4</v>
      </c>
      <c r="K18" s="63">
        <f t="shared" si="5"/>
        <v>37.053823539336086</v>
      </c>
      <c r="L18" s="63">
        <f t="shared" si="6"/>
        <v>23.420305494180905</v>
      </c>
      <c r="N18" s="93"/>
    </row>
    <row r="19" spans="1:14" x14ac:dyDescent="0.25">
      <c r="A19" s="19" t="s">
        <v>217</v>
      </c>
      <c r="B19" s="199">
        <v>32.458037170000004</v>
      </c>
      <c r="C19" s="20">
        <f t="shared" si="0"/>
        <v>0.4162083961382167</v>
      </c>
      <c r="D19" s="199">
        <v>7.0947931999999998</v>
      </c>
      <c r="E19" s="63">
        <f t="shared" si="1"/>
        <v>6.4876955073128115E-2</v>
      </c>
      <c r="F19" s="199">
        <v>0</v>
      </c>
      <c r="G19" s="199">
        <v>92.847406980000002</v>
      </c>
      <c r="H19" s="102">
        <f t="shared" si="2"/>
        <v>92.847406980000002</v>
      </c>
      <c r="I19" s="63">
        <f t="shared" si="3"/>
        <v>0</v>
      </c>
      <c r="J19" s="63">
        <f t="shared" si="7"/>
        <v>0.77605794688029139</v>
      </c>
      <c r="K19" s="63">
        <f t="shared" si="5"/>
        <v>1208.669673134377</v>
      </c>
      <c r="L19" s="63">
        <f t="shared" si="6"/>
        <v>186.05367137177379</v>
      </c>
      <c r="N19" s="93"/>
    </row>
    <row r="20" spans="1:14" x14ac:dyDescent="0.25">
      <c r="A20" s="19" t="s">
        <v>242</v>
      </c>
      <c r="B20" s="199">
        <v>3.1375748999999997</v>
      </c>
      <c r="C20" s="20">
        <f t="shared" si="0"/>
        <v>4.0233024876178157E-2</v>
      </c>
      <c r="D20" s="199">
        <v>63.11243571</v>
      </c>
      <c r="E20" s="63">
        <f t="shared" si="1"/>
        <v>0.57711938046529054</v>
      </c>
      <c r="F20" s="199">
        <v>0</v>
      </c>
      <c r="G20" s="199">
        <v>74.458168629999989</v>
      </c>
      <c r="H20" s="102">
        <f t="shared" si="2"/>
        <v>74.458168629999989</v>
      </c>
      <c r="I20" s="63">
        <f t="shared" si="3"/>
        <v>0</v>
      </c>
      <c r="J20" s="63">
        <f t="shared" si="7"/>
        <v>0.6223529052126503</v>
      </c>
      <c r="K20" s="63">
        <f t="shared" si="5"/>
        <v>17.977016403127479</v>
      </c>
      <c r="L20" s="63">
        <f t="shared" si="6"/>
        <v>2273.1120691333931</v>
      </c>
      <c r="N20" s="93"/>
    </row>
    <row r="21" spans="1:14" x14ac:dyDescent="0.25">
      <c r="A21" s="19" t="s">
        <v>64</v>
      </c>
      <c r="B21" s="199">
        <v>82.312329030000001</v>
      </c>
      <c r="C21" s="20">
        <f t="shared" si="0"/>
        <v>1.0554884224373899</v>
      </c>
      <c r="D21" s="199">
        <v>44.293721299999994</v>
      </c>
      <c r="E21" s="63">
        <f t="shared" si="1"/>
        <v>0.40503531051500663</v>
      </c>
      <c r="F21" s="199">
        <v>66.419714939999992</v>
      </c>
      <c r="G21" s="199">
        <v>2.5000000000000001E-4</v>
      </c>
      <c r="H21" s="102">
        <f t="shared" si="2"/>
        <v>66.419964939999986</v>
      </c>
      <c r="I21" s="63">
        <f t="shared" si="3"/>
        <v>0.55516410511942338</v>
      </c>
      <c r="J21" s="63">
        <f t="shared" si="7"/>
        <v>2.0896058708657848E-6</v>
      </c>
      <c r="K21" s="63">
        <f t="shared" si="5"/>
        <v>49.953453876994502</v>
      </c>
      <c r="L21" s="63">
        <f t="shared" si="6"/>
        <v>-19.307392072708573</v>
      </c>
      <c r="N21" s="93"/>
    </row>
    <row r="22" spans="1:14" x14ac:dyDescent="0.25">
      <c r="A22" s="19" t="s">
        <v>37</v>
      </c>
      <c r="B22" s="199">
        <v>89.17997991</v>
      </c>
      <c r="C22" s="20">
        <f t="shared" si="0"/>
        <v>1.1435520950196596</v>
      </c>
      <c r="D22" s="199">
        <v>132.39606089</v>
      </c>
      <c r="E22" s="63">
        <f t="shared" si="1"/>
        <v>1.210670001518813</v>
      </c>
      <c r="F22" s="199">
        <v>51.52023149</v>
      </c>
      <c r="G22" s="199">
        <v>13.461638070000001</v>
      </c>
      <c r="H22" s="102">
        <f t="shared" si="2"/>
        <v>64.981869560000007</v>
      </c>
      <c r="I22" s="63">
        <f t="shared" si="3"/>
        <v>0.43062791275947315</v>
      </c>
      <c r="J22" s="63">
        <f t="shared" si="7"/>
        <v>0.11251807177016943</v>
      </c>
      <c r="K22" s="63">
        <f t="shared" si="5"/>
        <v>-50.918577846519497</v>
      </c>
      <c r="L22" s="63">
        <f t="shared" si="6"/>
        <v>-27.134016372756086</v>
      </c>
      <c r="N22" s="93"/>
    </row>
    <row r="23" spans="1:14" x14ac:dyDescent="0.25">
      <c r="A23" s="19" t="s">
        <v>218</v>
      </c>
      <c r="B23" s="199">
        <v>114.36870944</v>
      </c>
      <c r="C23" s="20">
        <f t="shared" si="0"/>
        <v>1.4665463864961159</v>
      </c>
      <c r="D23" s="199">
        <v>72.910861400000002</v>
      </c>
      <c r="E23" s="63">
        <f t="shared" si="1"/>
        <v>0.66671917645053713</v>
      </c>
      <c r="F23" s="199">
        <v>0</v>
      </c>
      <c r="G23" s="199">
        <v>62.243493729999997</v>
      </c>
      <c r="H23" s="102">
        <f t="shared" si="2"/>
        <v>62.243493729999997</v>
      </c>
      <c r="I23" s="63">
        <f t="shared" si="3"/>
        <v>0</v>
      </c>
      <c r="J23" s="63">
        <f t="shared" si="7"/>
        <v>0.52025747968562264</v>
      </c>
      <c r="K23" s="63">
        <f t="shared" si="5"/>
        <v>-14.630697628817213</v>
      </c>
      <c r="L23" s="63">
        <f t="shared" si="6"/>
        <v>-45.576465770426381</v>
      </c>
      <c r="N23" s="93"/>
    </row>
    <row r="24" spans="1:14" x14ac:dyDescent="0.25">
      <c r="A24" s="19" t="s">
        <v>215</v>
      </c>
      <c r="B24" s="199">
        <v>68.911963479999997</v>
      </c>
      <c r="C24" s="20">
        <f t="shared" si="0"/>
        <v>0.88365595382507711</v>
      </c>
      <c r="D24" s="199">
        <v>69.96030571</v>
      </c>
      <c r="E24" s="63">
        <f t="shared" si="1"/>
        <v>0.63973839441154934</v>
      </c>
      <c r="F24" s="199">
        <v>0</v>
      </c>
      <c r="G24" s="199">
        <v>56.834428500000001</v>
      </c>
      <c r="H24" s="102">
        <f t="shared" si="2"/>
        <v>56.834428500000001</v>
      </c>
      <c r="I24" s="63">
        <f t="shared" si="3"/>
        <v>0</v>
      </c>
      <c r="J24" s="63">
        <f t="shared" si="7"/>
        <v>0.47504622184360673</v>
      </c>
      <c r="K24" s="63">
        <f t="shared" si="5"/>
        <v>-18.761892299912873</v>
      </c>
      <c r="L24" s="63">
        <f t="shared" si="6"/>
        <v>-17.526035205055802</v>
      </c>
      <c r="N24" s="93"/>
    </row>
    <row r="25" spans="1:14" x14ac:dyDescent="0.25">
      <c r="A25" s="19" t="s">
        <v>157</v>
      </c>
      <c r="B25" s="199">
        <v>89.80636548999999</v>
      </c>
      <c r="C25" s="20">
        <f t="shared" si="0"/>
        <v>1.151584217733995</v>
      </c>
      <c r="D25" s="199">
        <v>68.678609370000004</v>
      </c>
      <c r="E25" s="63">
        <f t="shared" si="1"/>
        <v>0.62801817177453545</v>
      </c>
      <c r="F25" s="199">
        <v>6.9199720000000006E-2</v>
      </c>
      <c r="G25" s="199">
        <v>54.789695700000003</v>
      </c>
      <c r="H25" s="102">
        <f t="shared" si="2"/>
        <v>54.858895420000003</v>
      </c>
      <c r="I25" s="63">
        <f t="shared" si="3"/>
        <v>5.784005646970739E-4</v>
      </c>
      <c r="J25" s="63">
        <f t="shared" si="7"/>
        <v>0.45795547919067942</v>
      </c>
      <c r="K25" s="63">
        <f t="shared" si="5"/>
        <v>-20.122297286987134</v>
      </c>
      <c r="L25" s="63">
        <f t="shared" si="6"/>
        <v>-38.914246088593153</v>
      </c>
      <c r="N25" s="93"/>
    </row>
    <row r="26" spans="1:14" x14ac:dyDescent="0.25">
      <c r="A26" s="19" t="s">
        <v>1</v>
      </c>
      <c r="B26" s="199">
        <v>28.675044059999998</v>
      </c>
      <c r="C26" s="20">
        <f t="shared" si="0"/>
        <v>0.36769919372808751</v>
      </c>
      <c r="D26" s="199">
        <v>67.360193409999994</v>
      </c>
      <c r="E26" s="63">
        <f t="shared" si="1"/>
        <v>0.61596217372167938</v>
      </c>
      <c r="F26" s="199">
        <v>46.934057969999998</v>
      </c>
      <c r="G26" s="199">
        <v>0</v>
      </c>
      <c r="H26" s="102">
        <f t="shared" si="2"/>
        <v>46.934057969999998</v>
      </c>
      <c r="I26" s="63">
        <f t="shared" si="3"/>
        <v>0.39229473231066825</v>
      </c>
      <c r="J26" s="63">
        <f t="shared" si="7"/>
        <v>0</v>
      </c>
      <c r="K26" s="63">
        <f t="shared" si="5"/>
        <v>-30.323748204926659</v>
      </c>
      <c r="L26" s="63">
        <f t="shared" si="6"/>
        <v>63.675626345314853</v>
      </c>
      <c r="N26" s="93"/>
    </row>
    <row r="27" spans="1:14" x14ac:dyDescent="0.25">
      <c r="A27" s="19" t="s">
        <v>11</v>
      </c>
      <c r="B27" s="199">
        <v>134.59549313999997</v>
      </c>
      <c r="C27" s="20">
        <f t="shared" si="0"/>
        <v>1.7259138016826583</v>
      </c>
      <c r="D27" s="199">
        <v>78.060291069999991</v>
      </c>
      <c r="E27" s="63">
        <f t="shared" si="1"/>
        <v>0.71380713348257885</v>
      </c>
      <c r="F27" s="199">
        <v>44.675633270000006</v>
      </c>
      <c r="G27" s="199">
        <v>1.65456089</v>
      </c>
      <c r="H27" s="102">
        <f t="shared" si="2"/>
        <v>46.330194160000005</v>
      </c>
      <c r="I27" s="63">
        <f t="shared" si="3"/>
        <v>0.37341786226255519</v>
      </c>
      <c r="J27" s="63">
        <f t="shared" si="7"/>
        <v>1.382952059779567E-2</v>
      </c>
      <c r="K27" s="63">
        <f t="shared" si="5"/>
        <v>-40.648191897652872</v>
      </c>
      <c r="L27" s="63">
        <f t="shared" si="6"/>
        <v>-65.578197992254104</v>
      </c>
      <c r="N27" s="93"/>
    </row>
    <row r="28" spans="1:14" x14ac:dyDescent="0.25">
      <c r="A28" s="19" t="s">
        <v>211</v>
      </c>
      <c r="B28" s="199">
        <v>0.84452163000000002</v>
      </c>
      <c r="C28" s="20">
        <f t="shared" si="0"/>
        <v>1.0829274465530857E-2</v>
      </c>
      <c r="D28" s="199">
        <v>0.53032771999999995</v>
      </c>
      <c r="E28" s="63">
        <f t="shared" si="1"/>
        <v>4.849478581627222E-3</v>
      </c>
      <c r="F28" s="199">
        <v>0</v>
      </c>
      <c r="G28" s="199">
        <v>45.845184340000003</v>
      </c>
      <c r="H28" s="102">
        <f t="shared" si="2"/>
        <v>45.845184340000003</v>
      </c>
      <c r="I28" s="63">
        <f t="shared" si="3"/>
        <v>0</v>
      </c>
      <c r="J28" s="63">
        <f t="shared" si="7"/>
        <v>0.38319346539115257</v>
      </c>
      <c r="K28" s="63">
        <f t="shared" si="5"/>
        <v>8544.6894271338497</v>
      </c>
      <c r="L28" s="63">
        <f t="shared" si="6"/>
        <v>5328.5387977570217</v>
      </c>
      <c r="N28" s="93"/>
    </row>
    <row r="29" spans="1:14" x14ac:dyDescent="0.25">
      <c r="A29" s="19" t="s">
        <v>108</v>
      </c>
      <c r="B29" s="199">
        <v>8.1520913299999993</v>
      </c>
      <c r="C29" s="20">
        <f t="shared" si="0"/>
        <v>0.10453401232677069</v>
      </c>
      <c r="D29" s="199">
        <v>0.87230839000000004</v>
      </c>
      <c r="E29" s="63">
        <f t="shared" si="1"/>
        <v>7.9766542353824667E-3</v>
      </c>
      <c r="F29" s="199">
        <v>0.68209184999999994</v>
      </c>
      <c r="G29" s="199">
        <v>35.732282079999997</v>
      </c>
      <c r="H29" s="102">
        <f t="shared" si="2"/>
        <v>36.414373929999996</v>
      </c>
      <c r="I29" s="63">
        <f t="shared" si="3"/>
        <v>5.7012125369188165E-3</v>
      </c>
      <c r="J29" s="63">
        <f t="shared" si="7"/>
        <v>0.29866554565520109</v>
      </c>
      <c r="K29" s="63">
        <f t="shared" si="5"/>
        <v>4074.4839723483565</v>
      </c>
      <c r="L29" s="63">
        <f t="shared" si="6"/>
        <v>346.68751190254392</v>
      </c>
      <c r="N29" s="93"/>
    </row>
    <row r="30" spans="1:14" x14ac:dyDescent="0.25">
      <c r="A30" s="19" t="s">
        <v>35</v>
      </c>
      <c r="B30" s="199">
        <v>11.401704820000001</v>
      </c>
      <c r="C30" s="20">
        <f t="shared" si="0"/>
        <v>0.14620370454069495</v>
      </c>
      <c r="D30" s="199">
        <v>33.811593020000004</v>
      </c>
      <c r="E30" s="63">
        <f t="shared" si="1"/>
        <v>0.30918352931124649</v>
      </c>
      <c r="F30" s="199">
        <v>34.224071430000002</v>
      </c>
      <c r="G30" s="199">
        <v>2.1761580000000003E-2</v>
      </c>
      <c r="H30" s="102">
        <f t="shared" si="2"/>
        <v>34.245833010000005</v>
      </c>
      <c r="I30" s="63">
        <f t="shared" si="3"/>
        <v>0.28605928234023192</v>
      </c>
      <c r="J30" s="63">
        <f t="shared" si="7"/>
        <v>1.818925013092618E-4</v>
      </c>
      <c r="K30" s="63">
        <f t="shared" si="5"/>
        <v>1.2842932000960205</v>
      </c>
      <c r="L30" s="63">
        <f t="shared" si="6"/>
        <v>200.35712685640289</v>
      </c>
      <c r="N30" s="93"/>
    </row>
    <row r="31" spans="1:14" x14ac:dyDescent="0.25">
      <c r="A31" s="19" t="s">
        <v>171</v>
      </c>
      <c r="B31" s="199">
        <v>0.43037869000000001</v>
      </c>
      <c r="C31" s="20">
        <f t="shared" si="0"/>
        <v>5.5187324901620578E-3</v>
      </c>
      <c r="D31" s="199">
        <v>1.0156189499999999</v>
      </c>
      <c r="E31" s="63">
        <f t="shared" si="1"/>
        <v>9.2871297489781016E-3</v>
      </c>
      <c r="F31" s="199">
        <v>0.22096368999999999</v>
      </c>
      <c r="G31" s="199">
        <v>32.524402760000001</v>
      </c>
      <c r="H31" s="102">
        <f t="shared" si="2"/>
        <v>32.745366449999999</v>
      </c>
      <c r="I31" s="63">
        <f t="shared" si="3"/>
        <v>1.846908095488669E-3</v>
      </c>
      <c r="J31" s="63">
        <f t="shared" si="7"/>
        <v>0.27185273181479735</v>
      </c>
      <c r="K31" s="63">
        <f t="shared" si="5"/>
        <v>3124.1783643363492</v>
      </c>
      <c r="L31" s="63">
        <f t="shared" si="6"/>
        <v>7508.5008879040915</v>
      </c>
      <c r="N31" s="93"/>
    </row>
    <row r="32" spans="1:14" x14ac:dyDescent="0.25">
      <c r="A32" s="19" t="s">
        <v>145</v>
      </c>
      <c r="B32" s="199">
        <v>24.382166429999998</v>
      </c>
      <c r="C32" s="20">
        <f t="shared" si="0"/>
        <v>0.31265175805470208</v>
      </c>
      <c r="D32" s="199">
        <v>27.088927219999999</v>
      </c>
      <c r="E32" s="63">
        <f t="shared" si="1"/>
        <v>0.2477094207948411</v>
      </c>
      <c r="F32" s="199">
        <v>29.979377620000001</v>
      </c>
      <c r="G32" s="199">
        <v>3.4575470000000004E-2</v>
      </c>
      <c r="H32" s="102">
        <f t="shared" si="2"/>
        <v>30.013953090000001</v>
      </c>
      <c r="I32" s="63">
        <f t="shared" si="3"/>
        <v>0.25058033391861728</v>
      </c>
      <c r="J32" s="63">
        <f t="shared" si="7"/>
        <v>2.8899642039977529E-4</v>
      </c>
      <c r="K32" s="63">
        <f t="shared" si="5"/>
        <v>10.79786529102722</v>
      </c>
      <c r="L32" s="63">
        <f t="shared" si="6"/>
        <v>23.097974809451749</v>
      </c>
      <c r="N32" s="93"/>
    </row>
    <row r="33" spans="1:14" x14ac:dyDescent="0.25">
      <c r="A33" s="19" t="s">
        <v>123</v>
      </c>
      <c r="B33" s="199">
        <v>154.43265046000002</v>
      </c>
      <c r="C33" s="20">
        <f t="shared" si="0"/>
        <v>1.9802850499764348</v>
      </c>
      <c r="D33" s="199">
        <v>99.418386209999994</v>
      </c>
      <c r="E33" s="63">
        <f t="shared" si="1"/>
        <v>0.90911207610520195</v>
      </c>
      <c r="F33" s="199">
        <v>0.10616283</v>
      </c>
      <c r="G33" s="199">
        <v>29.680206870000003</v>
      </c>
      <c r="H33" s="102">
        <f t="shared" si="2"/>
        <v>29.786369700000002</v>
      </c>
      <c r="I33" s="63">
        <f t="shared" si="3"/>
        <v>8.873538913429051E-4</v>
      </c>
      <c r="J33" s="63">
        <f t="shared" si="7"/>
        <v>0.248079738096252</v>
      </c>
      <c r="K33" s="63">
        <f t="shared" si="5"/>
        <v>-70.039375174444402</v>
      </c>
      <c r="L33" s="63">
        <f t="shared" si="6"/>
        <v>-80.712388467544272</v>
      </c>
      <c r="N33" s="93"/>
    </row>
    <row r="34" spans="1:14" x14ac:dyDescent="0.25">
      <c r="A34" s="19" t="s">
        <v>143</v>
      </c>
      <c r="B34" s="199">
        <v>0.95153343000000001</v>
      </c>
      <c r="C34" s="20">
        <f t="shared" si="0"/>
        <v>1.2201483432221851E-2</v>
      </c>
      <c r="D34" s="199">
        <v>13.483389880000001</v>
      </c>
      <c r="E34" s="63">
        <f t="shared" si="1"/>
        <v>0.12329623356438779</v>
      </c>
      <c r="F34" s="199">
        <v>0.36372835999999997</v>
      </c>
      <c r="G34" s="199">
        <v>28.643875039999998</v>
      </c>
      <c r="H34" s="102">
        <f t="shared" si="2"/>
        <v>29.007603399999997</v>
      </c>
      <c r="I34" s="63">
        <f t="shared" si="3"/>
        <v>3.0401956658255343E-3</v>
      </c>
      <c r="J34" s="63">
        <f t="shared" si="7"/>
        <v>0.23941763779171962</v>
      </c>
      <c r="K34" s="63">
        <f t="shared" si="5"/>
        <v>115.1358349655613</v>
      </c>
      <c r="L34" s="63">
        <f t="shared" si="6"/>
        <v>2948.5112225641928</v>
      </c>
      <c r="N34" s="93"/>
    </row>
    <row r="35" spans="1:14" x14ac:dyDescent="0.25">
      <c r="A35" s="19" t="s">
        <v>129</v>
      </c>
      <c r="B35" s="199">
        <v>83.692472440000003</v>
      </c>
      <c r="C35" s="20">
        <f t="shared" si="0"/>
        <v>1.073185958246726</v>
      </c>
      <c r="D35" s="199">
        <v>50.306834909999999</v>
      </c>
      <c r="E35" s="63">
        <f t="shared" si="1"/>
        <v>0.46002105717857189</v>
      </c>
      <c r="F35" s="199">
        <v>0.23255200000000001</v>
      </c>
      <c r="G35" s="199">
        <v>28.487054010000001</v>
      </c>
      <c r="H35" s="102">
        <f t="shared" si="2"/>
        <v>28.71960601</v>
      </c>
      <c r="I35" s="63">
        <f t="shared" si="3"/>
        <v>1.9437680979263201E-3</v>
      </c>
      <c r="J35" s="63">
        <f t="shared" si="7"/>
        <v>0.23810686121186678</v>
      </c>
      <c r="K35" s="63">
        <f t="shared" si="5"/>
        <v>-42.911125175376299</v>
      </c>
      <c r="L35" s="63">
        <f t="shared" si="6"/>
        <v>-65.684361839603454</v>
      </c>
      <c r="N35" s="93"/>
    </row>
    <row r="36" spans="1:14" x14ac:dyDescent="0.25">
      <c r="A36" s="19" t="s">
        <v>178</v>
      </c>
      <c r="B36" s="199">
        <v>13.832412609999999</v>
      </c>
      <c r="C36" s="20">
        <f t="shared" si="0"/>
        <v>0.17737259455883919</v>
      </c>
      <c r="D36" s="199">
        <v>11.26306709</v>
      </c>
      <c r="E36" s="63">
        <f t="shared" si="1"/>
        <v>0.10299292410433582</v>
      </c>
      <c r="F36" s="199">
        <v>0</v>
      </c>
      <c r="G36" s="199">
        <v>26.465043780000002</v>
      </c>
      <c r="H36" s="102">
        <f t="shared" si="2"/>
        <v>26.465043780000002</v>
      </c>
      <c r="I36" s="63">
        <f t="shared" si="3"/>
        <v>0</v>
      </c>
      <c r="J36" s="63">
        <f t="shared" si="7"/>
        <v>0.22120604342163208</v>
      </c>
      <c r="K36" s="63">
        <f t="shared" si="5"/>
        <v>134.97190923684715</v>
      </c>
      <c r="L36" s="63">
        <f t="shared" si="6"/>
        <v>91.326303850041128</v>
      </c>
      <c r="N36" s="93"/>
    </row>
    <row r="37" spans="1:14" x14ac:dyDescent="0.25">
      <c r="A37" s="19" t="s">
        <v>61</v>
      </c>
      <c r="B37" s="199">
        <v>18.779134790000001</v>
      </c>
      <c r="C37" s="20">
        <f t="shared" si="0"/>
        <v>0.240804258460626</v>
      </c>
      <c r="D37" s="199">
        <v>39.389755130000005</v>
      </c>
      <c r="E37" s="63">
        <f t="shared" si="1"/>
        <v>0.3601919466673853</v>
      </c>
      <c r="F37" s="199">
        <v>23.69865647</v>
      </c>
      <c r="G37" s="199">
        <v>3.1205150000000001E-2</v>
      </c>
      <c r="H37" s="102">
        <f t="shared" si="2"/>
        <v>23.729861620000001</v>
      </c>
      <c r="I37" s="63">
        <f t="shared" si="3"/>
        <v>0.19808340676537367</v>
      </c>
      <c r="J37" s="63">
        <f t="shared" si="7"/>
        <v>2.6082585856498978E-4</v>
      </c>
      <c r="K37" s="63">
        <f t="shared" si="5"/>
        <v>-39.756260119710987</v>
      </c>
      <c r="L37" s="63">
        <f t="shared" si="6"/>
        <v>26.362912271316642</v>
      </c>
      <c r="N37" s="93"/>
    </row>
    <row r="38" spans="1:14" x14ac:dyDescent="0.25">
      <c r="A38" s="19" t="s">
        <v>20</v>
      </c>
      <c r="B38" s="199">
        <v>34.200086340000006</v>
      </c>
      <c r="C38" s="20">
        <f t="shared" si="0"/>
        <v>0.43854663819648132</v>
      </c>
      <c r="D38" s="199">
        <v>32.257555789999998</v>
      </c>
      <c r="E38" s="63">
        <f t="shared" si="1"/>
        <v>0.29497293842993949</v>
      </c>
      <c r="F38" s="199">
        <v>15.053531359999999</v>
      </c>
      <c r="G38" s="199">
        <v>7.9728969599999999</v>
      </c>
      <c r="H38" s="102">
        <f t="shared" si="2"/>
        <v>23.026428320000001</v>
      </c>
      <c r="I38" s="63">
        <f t="shared" si="3"/>
        <v>0.1258237900284728</v>
      </c>
      <c r="J38" s="63">
        <f t="shared" si="7"/>
        <v>6.6640849181695869E-2</v>
      </c>
      <c r="K38" s="63">
        <f t="shared" si="5"/>
        <v>-28.616946460840321</v>
      </c>
      <c r="L38" s="63">
        <f t="shared" si="6"/>
        <v>-32.671432197325856</v>
      </c>
      <c r="N38" s="93"/>
    </row>
    <row r="39" spans="1:14" x14ac:dyDescent="0.25">
      <c r="A39" s="19" t="s">
        <v>175</v>
      </c>
      <c r="B39" s="199">
        <v>28.576181800000001</v>
      </c>
      <c r="C39" s="20">
        <f t="shared" si="0"/>
        <v>0.36643148605809844</v>
      </c>
      <c r="D39" s="199">
        <v>19.442330680000001</v>
      </c>
      <c r="E39" s="63">
        <f t="shared" si="1"/>
        <v>0.17778660751426278</v>
      </c>
      <c r="F39" s="199">
        <v>0.82687221</v>
      </c>
      <c r="G39" s="199">
        <v>22.180851140000001</v>
      </c>
      <c r="H39" s="102">
        <f t="shared" si="2"/>
        <v>23.007723350000003</v>
      </c>
      <c r="I39" s="63">
        <f t="shared" si="3"/>
        <v>6.9113480978870634E-3</v>
      </c>
      <c r="J39" s="63">
        <f t="shared" si="7"/>
        <v>0.18539694705177615</v>
      </c>
      <c r="K39" s="63">
        <f t="shared" si="5"/>
        <v>18.338298677676846</v>
      </c>
      <c r="L39" s="63">
        <f t="shared" si="6"/>
        <v>-19.486362765231281</v>
      </c>
      <c r="N39" s="93"/>
    </row>
    <row r="40" spans="1:14" x14ac:dyDescent="0.25">
      <c r="A40" s="19" t="s">
        <v>72</v>
      </c>
      <c r="B40" s="199">
        <v>24.723551730000001</v>
      </c>
      <c r="C40" s="20">
        <f t="shared" si="0"/>
        <v>0.31702933108642845</v>
      </c>
      <c r="D40" s="199">
        <v>15.92312143</v>
      </c>
      <c r="E40" s="63">
        <f t="shared" si="1"/>
        <v>0.14560588371174421</v>
      </c>
      <c r="F40" s="199">
        <v>14.09516507</v>
      </c>
      <c r="G40" s="199">
        <v>8.7511357499999995</v>
      </c>
      <c r="H40" s="102">
        <f t="shared" si="2"/>
        <v>22.84630082</v>
      </c>
      <c r="I40" s="63">
        <f t="shared" si="3"/>
        <v>0.11781335872437736</v>
      </c>
      <c r="J40" s="63">
        <f t="shared" si="7"/>
        <v>7.3145698559773806E-2</v>
      </c>
      <c r="K40" s="63">
        <f t="shared" si="5"/>
        <v>43.47878285319338</v>
      </c>
      <c r="L40" s="63">
        <f t="shared" si="6"/>
        <v>-7.592966134077372</v>
      </c>
      <c r="N40" s="93"/>
    </row>
    <row r="41" spans="1:14" x14ac:dyDescent="0.25">
      <c r="A41" s="19" t="s">
        <v>154</v>
      </c>
      <c r="B41" s="199">
        <v>0</v>
      </c>
      <c r="C41" s="20">
        <f t="shared" si="0"/>
        <v>0</v>
      </c>
      <c r="D41" s="199">
        <v>2.5070122700000002</v>
      </c>
      <c r="E41" s="63">
        <f t="shared" si="1"/>
        <v>2.292488559195368E-2</v>
      </c>
      <c r="F41" s="199">
        <v>0</v>
      </c>
      <c r="G41" s="199">
        <v>21.558476930000001</v>
      </c>
      <c r="H41" s="102">
        <f t="shared" si="2"/>
        <v>21.558476930000001</v>
      </c>
      <c r="I41" s="63">
        <f t="shared" si="3"/>
        <v>0</v>
      </c>
      <c r="J41" s="63">
        <f t="shared" si="7"/>
        <v>0.18019487983941032</v>
      </c>
      <c r="K41" s="63">
        <f t="shared" si="5"/>
        <v>759.92706090744412</v>
      </c>
      <c r="L41" s="63" t="s">
        <v>314</v>
      </c>
      <c r="N41" s="93"/>
    </row>
    <row r="42" spans="1:14" x14ac:dyDescent="0.25">
      <c r="A42" s="19" t="s">
        <v>2</v>
      </c>
      <c r="B42" s="199">
        <v>74.57573395</v>
      </c>
      <c r="C42" s="20">
        <f t="shared" si="0"/>
        <v>0.95628230553781979</v>
      </c>
      <c r="D42" s="199">
        <v>25.76941806</v>
      </c>
      <c r="E42" s="63">
        <f t="shared" si="1"/>
        <v>0.23564342618742939</v>
      </c>
      <c r="F42" s="199">
        <v>2.0302793700000001</v>
      </c>
      <c r="G42" s="199">
        <v>16.00370092</v>
      </c>
      <c r="H42" s="102">
        <f t="shared" si="2"/>
        <v>18.033980289999999</v>
      </c>
      <c r="I42" s="63">
        <f t="shared" si="3"/>
        <v>1.6969934764198748E-2</v>
      </c>
      <c r="J42" s="63">
        <f t="shared" si="7"/>
        <v>0.13376570959204864</v>
      </c>
      <c r="K42" s="63">
        <f t="shared" si="5"/>
        <v>-30.017898549316335</v>
      </c>
      <c r="L42" s="63">
        <f t="shared" si="6"/>
        <v>-75.817897679570876</v>
      </c>
      <c r="N42" s="93"/>
    </row>
    <row r="43" spans="1:14" x14ac:dyDescent="0.25">
      <c r="A43" s="19" t="s">
        <v>77</v>
      </c>
      <c r="B43" s="199">
        <v>0.54278408</v>
      </c>
      <c r="C43" s="20">
        <f t="shared" si="0"/>
        <v>6.9601032928436153E-3</v>
      </c>
      <c r="D43" s="199">
        <v>24.995398770000001</v>
      </c>
      <c r="E43" s="63">
        <f t="shared" si="1"/>
        <v>0.22856555749027496</v>
      </c>
      <c r="F43" s="199">
        <v>17.383498149999998</v>
      </c>
      <c r="G43" s="199">
        <v>0</v>
      </c>
      <c r="H43" s="102">
        <f t="shared" si="2"/>
        <v>17.383498149999998</v>
      </c>
      <c r="I43" s="63">
        <f t="shared" si="3"/>
        <v>0.14529863916169802</v>
      </c>
      <c r="J43" s="63">
        <f t="shared" si="7"/>
        <v>0</v>
      </c>
      <c r="K43" s="63">
        <f t="shared" si="5"/>
        <v>-30.453207368453615</v>
      </c>
      <c r="L43" s="63">
        <f t="shared" si="6"/>
        <v>3102.6543869893894</v>
      </c>
      <c r="N43" s="93"/>
    </row>
    <row r="44" spans="1:14" x14ac:dyDescent="0.25">
      <c r="A44" s="19" t="s">
        <v>33</v>
      </c>
      <c r="B44" s="199">
        <v>18.737759879999999</v>
      </c>
      <c r="C44" s="20">
        <f t="shared" si="0"/>
        <v>0.24027370928289016</v>
      </c>
      <c r="D44" s="199">
        <v>14.210816119999999</v>
      </c>
      <c r="E44" s="63">
        <f t="shared" si="1"/>
        <v>0.12994804118740552</v>
      </c>
      <c r="F44" s="199">
        <v>14.249648949999999</v>
      </c>
      <c r="G44" s="199">
        <v>2.0444499999999999</v>
      </c>
      <c r="H44" s="102">
        <f t="shared" si="2"/>
        <v>16.294098949999999</v>
      </c>
      <c r="I44" s="63">
        <f t="shared" si="3"/>
        <v>0.11910460041478585</v>
      </c>
      <c r="J44" s="63">
        <f t="shared" si="7"/>
        <v>1.7088378890766212E-2</v>
      </c>
      <c r="K44" s="63">
        <f t="shared" si="5"/>
        <v>14.659839465996827</v>
      </c>
      <c r="L44" s="63">
        <f t="shared" si="6"/>
        <v>-13.041371784298905</v>
      </c>
      <c r="N44" s="93"/>
    </row>
    <row r="45" spans="1:14" x14ac:dyDescent="0.25">
      <c r="A45" s="19" t="s">
        <v>66</v>
      </c>
      <c r="B45" s="199">
        <v>18.76949926</v>
      </c>
      <c r="C45" s="20">
        <f t="shared" si="0"/>
        <v>0.24068070236059946</v>
      </c>
      <c r="D45" s="199">
        <v>37.751357159999998</v>
      </c>
      <c r="E45" s="63">
        <f t="shared" si="1"/>
        <v>0.34520993542404216</v>
      </c>
      <c r="F45" s="199">
        <v>14.74025342</v>
      </c>
      <c r="G45" s="199">
        <v>0.69426500000000002</v>
      </c>
      <c r="H45" s="102">
        <f t="shared" si="2"/>
        <v>15.43451842</v>
      </c>
      <c r="I45" s="63">
        <f t="shared" si="3"/>
        <v>0.12320528033792585</v>
      </c>
      <c r="J45" s="63">
        <f t="shared" si="7"/>
        <v>5.8029608797465363E-3</v>
      </c>
      <c r="K45" s="63">
        <f t="shared" si="5"/>
        <v>-59.115328345456497</v>
      </c>
      <c r="L45" s="63">
        <f t="shared" si="6"/>
        <v>-17.768086371420864</v>
      </c>
      <c r="N45" s="93"/>
    </row>
    <row r="46" spans="1:14" x14ac:dyDescent="0.25">
      <c r="A46" s="19" t="s">
        <v>258</v>
      </c>
      <c r="B46" s="199">
        <v>16.334237939999998</v>
      </c>
      <c r="C46" s="20">
        <f t="shared" si="0"/>
        <v>0.20945342256958807</v>
      </c>
      <c r="D46" s="199">
        <v>28.266509840000001</v>
      </c>
      <c r="E46" s="63">
        <f t="shared" si="1"/>
        <v>0.25847759579008078</v>
      </c>
      <c r="F46" s="199">
        <v>13.50158908</v>
      </c>
      <c r="G46" s="199">
        <v>1.2549992299999999</v>
      </c>
      <c r="H46" s="102">
        <f t="shared" si="2"/>
        <v>14.75658831</v>
      </c>
      <c r="I46" s="63">
        <f t="shared" si="3"/>
        <v>0.11285199923034149</v>
      </c>
      <c r="J46" s="63">
        <f t="shared" si="7"/>
        <v>1.0489815035760157E-2</v>
      </c>
      <c r="K46" s="63">
        <f t="shared" si="5"/>
        <v>-47.794798885577592</v>
      </c>
      <c r="L46" s="63">
        <f t="shared" si="6"/>
        <v>-9.6585444377333403</v>
      </c>
      <c r="N46" s="93"/>
    </row>
    <row r="47" spans="1:14" x14ac:dyDescent="0.25">
      <c r="A47" s="19" t="s">
        <v>62</v>
      </c>
      <c r="B47" s="199">
        <v>22.207703370000001</v>
      </c>
      <c r="C47" s="20">
        <f t="shared" si="0"/>
        <v>0.28476868620028661</v>
      </c>
      <c r="D47" s="199">
        <v>27.109870899999997</v>
      </c>
      <c r="E47" s="63">
        <f t="shared" si="1"/>
        <v>0.24790093619890188</v>
      </c>
      <c r="F47" s="199">
        <v>0</v>
      </c>
      <c r="G47" s="199">
        <v>13.76473107</v>
      </c>
      <c r="H47" s="102">
        <f t="shared" si="2"/>
        <v>13.76473107</v>
      </c>
      <c r="I47" s="63">
        <f t="shared" si="3"/>
        <v>0</v>
      </c>
      <c r="J47" s="63">
        <f t="shared" si="7"/>
        <v>0.1150514514190427</v>
      </c>
      <c r="K47" s="63">
        <f t="shared" si="5"/>
        <v>-49.226128295579599</v>
      </c>
      <c r="L47" s="63">
        <f t="shared" si="6"/>
        <v>-38.018214487705492</v>
      </c>
      <c r="N47" s="93"/>
    </row>
    <row r="48" spans="1:14" x14ac:dyDescent="0.25">
      <c r="A48" s="19" t="s">
        <v>250</v>
      </c>
      <c r="B48" s="199">
        <v>13.15245092</v>
      </c>
      <c r="C48" s="20">
        <f t="shared" si="0"/>
        <v>0.16865346706052256</v>
      </c>
      <c r="D48" s="199">
        <v>11.29203601</v>
      </c>
      <c r="E48" s="63">
        <f t="shared" si="1"/>
        <v>0.10325782475307595</v>
      </c>
      <c r="F48" s="199">
        <v>10.48238593</v>
      </c>
      <c r="G48" s="199">
        <v>3.1983122900000001</v>
      </c>
      <c r="H48" s="102">
        <f t="shared" si="2"/>
        <v>13.68069822</v>
      </c>
      <c r="I48" s="63">
        <f t="shared" si="3"/>
        <v>8.7616220720035595E-2</v>
      </c>
      <c r="J48" s="63">
        <f t="shared" si="7"/>
        <v>2.673284855218477E-2</v>
      </c>
      <c r="K48" s="63">
        <f t="shared" si="5"/>
        <v>21.15351215568786</v>
      </c>
      <c r="L48" s="63">
        <f t="shared" si="6"/>
        <v>4.0163411611499056</v>
      </c>
      <c r="N48" s="93"/>
    </row>
    <row r="49" spans="1:14" x14ac:dyDescent="0.25">
      <c r="A49" s="19" t="s">
        <v>189</v>
      </c>
      <c r="B49" s="199">
        <v>4.6832627800000006</v>
      </c>
      <c r="C49" s="20">
        <f t="shared" si="0"/>
        <v>6.0053332250146224E-2</v>
      </c>
      <c r="D49" s="199">
        <v>172.26197155</v>
      </c>
      <c r="E49" s="63">
        <f t="shared" si="1"/>
        <v>1.5752160597236047</v>
      </c>
      <c r="F49" s="199">
        <v>0</v>
      </c>
      <c r="G49" s="199">
        <v>11.501545050000001</v>
      </c>
      <c r="H49" s="102">
        <f t="shared" si="2"/>
        <v>11.501545050000001</v>
      </c>
      <c r="I49" s="63">
        <f t="shared" si="3"/>
        <v>0</v>
      </c>
      <c r="J49" s="63">
        <f t="shared" si="7"/>
        <v>9.6134784242029231E-2</v>
      </c>
      <c r="K49" s="63">
        <f t="shared" si="5"/>
        <v>-93.323224536146896</v>
      </c>
      <c r="L49" s="63">
        <f t="shared" si="6"/>
        <v>145.58829154575002</v>
      </c>
      <c r="N49" s="93"/>
    </row>
    <row r="50" spans="1:14" x14ac:dyDescent="0.25">
      <c r="A50" s="19" t="s">
        <v>96</v>
      </c>
      <c r="B50" s="199">
        <v>9.5976800000000008E-3</v>
      </c>
      <c r="C50" s="20">
        <f t="shared" si="0"/>
        <v>1.230707506595612E-4</v>
      </c>
      <c r="D50" s="199">
        <v>14.524140730000001</v>
      </c>
      <c r="E50" s="63">
        <f t="shared" si="1"/>
        <v>0.13281317707977736</v>
      </c>
      <c r="F50" s="199">
        <v>11.4414008</v>
      </c>
      <c r="G50" s="199">
        <v>6.2335200000000002E-3</v>
      </c>
      <c r="H50" s="102">
        <f t="shared" si="2"/>
        <v>11.447634320000001</v>
      </c>
      <c r="I50" s="63">
        <f t="shared" si="3"/>
        <v>9.5632073130433939E-2</v>
      </c>
      <c r="J50" s="63">
        <f t="shared" si="7"/>
        <v>5.2102399952637148E-5</v>
      </c>
      <c r="K50" s="63">
        <f t="shared" si="5"/>
        <v>-21.182020108393708</v>
      </c>
      <c r="L50" s="63">
        <f t="shared" si="6"/>
        <v>119175.01562877694</v>
      </c>
      <c r="N50" s="93"/>
    </row>
    <row r="51" spans="1:14" x14ac:dyDescent="0.25">
      <c r="A51" s="19" t="s">
        <v>200</v>
      </c>
      <c r="B51" s="199">
        <v>1.94097221</v>
      </c>
      <c r="C51" s="20">
        <f t="shared" si="0"/>
        <v>2.4889025982742438E-2</v>
      </c>
      <c r="D51" s="199">
        <v>2.30970173</v>
      </c>
      <c r="E51" s="63">
        <f t="shared" si="1"/>
        <v>2.1120617774953086E-2</v>
      </c>
      <c r="F51" s="199">
        <v>0</v>
      </c>
      <c r="G51" s="199">
        <v>10.58712631</v>
      </c>
      <c r="H51" s="102">
        <f t="shared" si="2"/>
        <v>10.58712631</v>
      </c>
      <c r="I51" s="63">
        <f t="shared" si="3"/>
        <v>0</v>
      </c>
      <c r="J51" s="63">
        <f t="shared" si="7"/>
        <v>8.8491685171894457E-2</v>
      </c>
      <c r="K51" s="63">
        <f t="shared" si="5"/>
        <v>358.37634238599287</v>
      </c>
      <c r="L51" s="63">
        <f t="shared" si="6"/>
        <v>445.45481153488538</v>
      </c>
      <c r="N51" s="93"/>
    </row>
    <row r="52" spans="1:14" x14ac:dyDescent="0.25">
      <c r="A52" s="19" t="s">
        <v>75</v>
      </c>
      <c r="B52" s="199">
        <v>9.8236551999999993</v>
      </c>
      <c r="C52" s="20">
        <f t="shared" si="0"/>
        <v>0.12596842358618973</v>
      </c>
      <c r="D52" s="199">
        <v>11.56573519</v>
      </c>
      <c r="E52" s="63">
        <f t="shared" si="1"/>
        <v>0.10576061361581714</v>
      </c>
      <c r="F52" s="199">
        <v>6.5236824800000006</v>
      </c>
      <c r="G52" s="199">
        <v>3.4947404300000002</v>
      </c>
      <c r="H52" s="102">
        <f t="shared" si="2"/>
        <v>10.018422910000002</v>
      </c>
      <c r="I52" s="63">
        <f t="shared" si="3"/>
        <v>5.4527700839489053E-2</v>
      </c>
      <c r="J52" s="63">
        <f t="shared" si="7"/>
        <v>2.9210520478720074E-2</v>
      </c>
      <c r="K52" s="63">
        <f t="shared" si="5"/>
        <v>-13.378416975497064</v>
      </c>
      <c r="L52" s="63">
        <f t="shared" si="6"/>
        <v>1.9826399240885584</v>
      </c>
      <c r="N52" s="93"/>
    </row>
    <row r="53" spans="1:14" x14ac:dyDescent="0.25">
      <c r="A53" s="19" t="s">
        <v>125</v>
      </c>
      <c r="B53" s="199">
        <v>5.6128304699999996</v>
      </c>
      <c r="C53" s="20">
        <f t="shared" si="0"/>
        <v>7.1973149684898596E-2</v>
      </c>
      <c r="D53" s="199">
        <v>10.449675619999999</v>
      </c>
      <c r="E53" s="63">
        <f t="shared" si="1"/>
        <v>9.5555024172868361E-2</v>
      </c>
      <c r="F53" s="199">
        <v>9.7117385399999989</v>
      </c>
      <c r="G53" s="199">
        <v>6.6224999999999999E-3</v>
      </c>
      <c r="H53" s="102">
        <f t="shared" si="2"/>
        <v>9.7183610399999996</v>
      </c>
      <c r="I53" s="63">
        <f t="shared" si="3"/>
        <v>8.1174823477990016E-2</v>
      </c>
      <c r="J53" s="63">
        <f t="shared" si="7"/>
        <v>5.5353659519234638E-5</v>
      </c>
      <c r="K53" s="63">
        <f t="shared" si="5"/>
        <v>-6.9984428856366687</v>
      </c>
      <c r="L53" s="63">
        <f t="shared" si="6"/>
        <v>73.145458284258495</v>
      </c>
      <c r="N53" s="93"/>
    </row>
    <row r="54" spans="1:14" x14ac:dyDescent="0.25">
      <c r="A54" s="19" t="s">
        <v>197</v>
      </c>
      <c r="B54" s="199">
        <v>3.2377651000000003</v>
      </c>
      <c r="C54" s="20">
        <f t="shared" si="0"/>
        <v>4.1517760679281791E-2</v>
      </c>
      <c r="D54" s="199">
        <v>3.6182011300000001</v>
      </c>
      <c r="E54" s="63">
        <f t="shared" si="1"/>
        <v>3.308593577562647E-2</v>
      </c>
      <c r="F54" s="199">
        <v>0</v>
      </c>
      <c r="G54" s="199">
        <v>9.0111452300000003</v>
      </c>
      <c r="H54" s="102">
        <f t="shared" si="2"/>
        <v>9.0111452300000003</v>
      </c>
      <c r="I54" s="63">
        <f t="shared" si="3"/>
        <v>0</v>
      </c>
      <c r="J54" s="63">
        <f t="shared" si="7"/>
        <v>7.5318967903328857E-2</v>
      </c>
      <c r="K54" s="63">
        <f t="shared" si="5"/>
        <v>149.05042329694922</v>
      </c>
      <c r="L54" s="63">
        <f t="shared" si="6"/>
        <v>178.31374271098292</v>
      </c>
      <c r="N54" s="93"/>
    </row>
    <row r="55" spans="1:14" x14ac:dyDescent="0.25">
      <c r="A55" s="19" t="s">
        <v>183</v>
      </c>
      <c r="B55" s="199">
        <v>5.3049943200000005</v>
      </c>
      <c r="C55" s="20">
        <f t="shared" si="0"/>
        <v>6.8025776355026255E-2</v>
      </c>
      <c r="D55" s="199">
        <v>73.360459659999989</v>
      </c>
      <c r="E55" s="63">
        <f t="shared" si="1"/>
        <v>0.67083044020308402</v>
      </c>
      <c r="F55" s="199">
        <v>0</v>
      </c>
      <c r="G55" s="199">
        <v>8.2693107699999988</v>
      </c>
      <c r="H55" s="102">
        <f t="shared" si="2"/>
        <v>8.2693107699999988</v>
      </c>
      <c r="I55" s="63">
        <f t="shared" si="3"/>
        <v>0</v>
      </c>
      <c r="J55" s="63">
        <f t="shared" si="7"/>
        <v>6.9118401332022641E-2</v>
      </c>
      <c r="K55" s="63">
        <f t="shared" si="5"/>
        <v>-88.727836755214796</v>
      </c>
      <c r="L55" s="63">
        <f t="shared" si="6"/>
        <v>55.877843993619926</v>
      </c>
      <c r="N55" s="93"/>
    </row>
    <row r="56" spans="1:14" x14ac:dyDescent="0.25">
      <c r="A56" s="19" t="s">
        <v>10</v>
      </c>
      <c r="B56" s="199">
        <v>13.98882087</v>
      </c>
      <c r="C56" s="20">
        <f t="shared" si="0"/>
        <v>0.17937821278819838</v>
      </c>
      <c r="D56" s="199">
        <v>5.8535195700000004</v>
      </c>
      <c r="E56" s="63">
        <f t="shared" si="1"/>
        <v>5.3526370037475679E-2</v>
      </c>
      <c r="F56" s="199">
        <v>8.0916350000000001</v>
      </c>
      <c r="G56" s="199">
        <v>0</v>
      </c>
      <c r="H56" s="102">
        <f t="shared" si="2"/>
        <v>8.0916350000000001</v>
      </c>
      <c r="I56" s="63">
        <f t="shared" si="3"/>
        <v>6.7633312003612264E-2</v>
      </c>
      <c r="J56" s="63">
        <f t="shared" si="7"/>
        <v>0</v>
      </c>
      <c r="K56" s="63">
        <f t="shared" si="5"/>
        <v>38.235379641858771</v>
      </c>
      <c r="L56" s="63">
        <f t="shared" si="6"/>
        <v>-42.156418505915141</v>
      </c>
      <c r="N56" s="93"/>
    </row>
    <row r="57" spans="1:14" x14ac:dyDescent="0.25">
      <c r="A57" s="19" t="s">
        <v>181</v>
      </c>
      <c r="B57" s="199">
        <v>9.2185907300000007</v>
      </c>
      <c r="C57" s="20">
        <f t="shared" si="0"/>
        <v>0.11820970079898187</v>
      </c>
      <c r="D57" s="199">
        <v>1.0104757900000001</v>
      </c>
      <c r="E57" s="63">
        <f t="shared" si="1"/>
        <v>9.240099123722683E-3</v>
      </c>
      <c r="F57" s="199">
        <v>0</v>
      </c>
      <c r="G57" s="199">
        <v>7.9680933200000004</v>
      </c>
      <c r="H57" s="102">
        <f t="shared" si="2"/>
        <v>7.9680933200000004</v>
      </c>
      <c r="I57" s="63">
        <f t="shared" si="3"/>
        <v>0</v>
      </c>
      <c r="J57" s="63">
        <f t="shared" si="7"/>
        <v>6.660069832431377E-2</v>
      </c>
      <c r="K57" s="63">
        <f t="shared" si="5"/>
        <v>688.54866181405487</v>
      </c>
      <c r="L57" s="63">
        <f t="shared" si="6"/>
        <v>-13.564952026024047</v>
      </c>
      <c r="N57" s="93"/>
    </row>
    <row r="58" spans="1:14" x14ac:dyDescent="0.25">
      <c r="A58" s="19" t="s">
        <v>220</v>
      </c>
      <c r="B58" s="199">
        <v>3.1240331100000001</v>
      </c>
      <c r="C58" s="20">
        <f t="shared" si="0"/>
        <v>4.0059378926263794E-2</v>
      </c>
      <c r="D58" s="199">
        <v>4.9455233499999993</v>
      </c>
      <c r="E58" s="63">
        <f t="shared" si="1"/>
        <v>4.5223375389018529E-2</v>
      </c>
      <c r="F58" s="199">
        <v>0</v>
      </c>
      <c r="G58" s="199">
        <v>7.8690846199999998</v>
      </c>
      <c r="H58" s="102">
        <f t="shared" si="2"/>
        <v>7.8690846199999998</v>
      </c>
      <c r="I58" s="63">
        <f t="shared" si="3"/>
        <v>0</v>
      </c>
      <c r="J58" s="63">
        <f t="shared" si="7"/>
        <v>6.5773141681166603E-2</v>
      </c>
      <c r="K58" s="63">
        <f t="shared" si="5"/>
        <v>59.115306168759687</v>
      </c>
      <c r="L58" s="63">
        <f t="shared" si="6"/>
        <v>151.88864339533202</v>
      </c>
      <c r="N58" s="93"/>
    </row>
    <row r="59" spans="1:14" x14ac:dyDescent="0.25">
      <c r="A59" s="19" t="s">
        <v>26</v>
      </c>
      <c r="B59" s="199">
        <v>24.453246480000001</v>
      </c>
      <c r="C59" s="20">
        <f t="shared" si="0"/>
        <v>0.31356321531420844</v>
      </c>
      <c r="D59" s="199">
        <v>3.4730472099999998</v>
      </c>
      <c r="E59" s="63">
        <f t="shared" si="1"/>
        <v>3.1758604015409912E-2</v>
      </c>
      <c r="F59" s="199">
        <v>0.96477999999999997</v>
      </c>
      <c r="G59" s="199">
        <v>6.8478302900000001</v>
      </c>
      <c r="H59" s="102">
        <f t="shared" si="2"/>
        <v>7.8126102900000003</v>
      </c>
      <c r="I59" s="63">
        <f t="shared" si="3"/>
        <v>8.0640398083755664E-3</v>
      </c>
      <c r="J59" s="63">
        <f t="shared" si="7"/>
        <v>5.7237065506706201E-2</v>
      </c>
      <c r="K59" s="63">
        <f t="shared" si="5"/>
        <v>124.9497290881917</v>
      </c>
      <c r="L59" s="63">
        <f t="shared" si="6"/>
        <v>-68.050825904078479</v>
      </c>
      <c r="N59" s="93"/>
    </row>
    <row r="60" spans="1:14" x14ac:dyDescent="0.25">
      <c r="A60" s="19" t="s">
        <v>133</v>
      </c>
      <c r="B60" s="199">
        <v>2.44541122</v>
      </c>
      <c r="C60" s="20">
        <f t="shared" si="0"/>
        <v>3.1357431641470992E-2</v>
      </c>
      <c r="D60" s="199">
        <v>4.5993993899999994</v>
      </c>
      <c r="E60" s="63">
        <f t="shared" si="1"/>
        <v>4.2058312226549863E-2</v>
      </c>
      <c r="F60" s="199">
        <v>2.18980818</v>
      </c>
      <c r="G60" s="199">
        <v>4.9985377599999996</v>
      </c>
      <c r="H60" s="102">
        <f t="shared" si="2"/>
        <v>7.1883459399999996</v>
      </c>
      <c r="I60" s="63">
        <f t="shared" si="3"/>
        <v>1.8303344115991677E-2</v>
      </c>
      <c r="J60" s="63">
        <f t="shared" si="7"/>
        <v>4.1779895396161233E-2</v>
      </c>
      <c r="K60" s="63">
        <f t="shared" si="5"/>
        <v>56.288796220412607</v>
      </c>
      <c r="L60" s="63">
        <f t="shared" si="6"/>
        <v>193.95243962281322</v>
      </c>
      <c r="N60" s="93"/>
    </row>
    <row r="61" spans="1:14" x14ac:dyDescent="0.25">
      <c r="A61" s="19" t="s">
        <v>21</v>
      </c>
      <c r="B61" s="199">
        <v>17.8713339</v>
      </c>
      <c r="C61" s="20">
        <f t="shared" si="0"/>
        <v>0.22916355602194105</v>
      </c>
      <c r="D61" s="199">
        <v>14.092221039999998</v>
      </c>
      <c r="E61" s="63">
        <f t="shared" si="1"/>
        <v>0.12886357156860762</v>
      </c>
      <c r="F61" s="199">
        <v>6.5210720000000002</v>
      </c>
      <c r="G61" s="199">
        <v>0.43168000000000001</v>
      </c>
      <c r="H61" s="102">
        <f t="shared" si="2"/>
        <v>6.9527520000000003</v>
      </c>
      <c r="I61" s="63">
        <f t="shared" si="3"/>
        <v>5.4505881342153936E-2</v>
      </c>
      <c r="J61" s="63">
        <f t="shared" si="7"/>
        <v>3.6081642493413679E-3</v>
      </c>
      <c r="K61" s="63">
        <f t="shared" si="5"/>
        <v>-50.662482654331107</v>
      </c>
      <c r="L61" s="63">
        <f t="shared" si="6"/>
        <v>-61.095506139024124</v>
      </c>
      <c r="N61" s="93"/>
    </row>
    <row r="62" spans="1:14" x14ac:dyDescent="0.25">
      <c r="A62" s="19" t="s">
        <v>152</v>
      </c>
      <c r="B62" s="199">
        <v>0</v>
      </c>
      <c r="C62" s="20">
        <f t="shared" si="0"/>
        <v>0</v>
      </c>
      <c r="D62" s="199">
        <v>3.45199737</v>
      </c>
      <c r="E62" s="63">
        <f t="shared" si="1"/>
        <v>3.1566117851898265E-2</v>
      </c>
      <c r="F62" s="199">
        <v>0</v>
      </c>
      <c r="G62" s="199">
        <v>6.6841690400000005</v>
      </c>
      <c r="H62" s="102">
        <f t="shared" si="2"/>
        <v>6.6841690400000005</v>
      </c>
      <c r="I62" s="63">
        <f t="shared" si="3"/>
        <v>0</v>
      </c>
      <c r="J62" s="63">
        <f t="shared" si="7"/>
        <v>5.5869115471373264E-2</v>
      </c>
      <c r="K62" s="63">
        <f t="shared" si="5"/>
        <v>93.631927361520567</v>
      </c>
      <c r="L62" s="63" t="s">
        <v>314</v>
      </c>
      <c r="N62" s="93"/>
    </row>
    <row r="63" spans="1:14" x14ac:dyDescent="0.25">
      <c r="A63" s="19" t="s">
        <v>114</v>
      </c>
      <c r="B63" s="199">
        <v>25.843699319999999</v>
      </c>
      <c r="C63" s="20">
        <f t="shared" si="0"/>
        <v>0.33139294862220775</v>
      </c>
      <c r="D63" s="199">
        <v>11.880934529999999</v>
      </c>
      <c r="E63" s="63">
        <f t="shared" si="1"/>
        <v>0.10864289261166715</v>
      </c>
      <c r="F63" s="199">
        <v>1.4580879999999999E-2</v>
      </c>
      <c r="G63" s="199">
        <v>6.2494009699999999</v>
      </c>
      <c r="H63" s="102">
        <f t="shared" si="2"/>
        <v>6.2639818499999995</v>
      </c>
      <c r="I63" s="63">
        <f t="shared" si="3"/>
        <v>1.21873169801558E-4</v>
      </c>
      <c r="J63" s="63">
        <f t="shared" si="7"/>
        <v>5.2235139825225325E-2</v>
      </c>
      <c r="K63" s="63">
        <f t="shared" si="5"/>
        <v>-47.277027457872876</v>
      </c>
      <c r="L63" s="63">
        <f t="shared" si="6"/>
        <v>-75.762054137689134</v>
      </c>
      <c r="N63" s="93"/>
    </row>
    <row r="64" spans="1:14" x14ac:dyDescent="0.25">
      <c r="A64" s="19" t="s">
        <v>12</v>
      </c>
      <c r="B64" s="199">
        <v>33.024641350000003</v>
      </c>
      <c r="C64" s="20">
        <f t="shared" si="0"/>
        <v>0.42347394382885073</v>
      </c>
      <c r="D64" s="199">
        <v>8.1359079899999998</v>
      </c>
      <c r="E64" s="63">
        <f t="shared" si="1"/>
        <v>7.4397226566989161E-2</v>
      </c>
      <c r="F64" s="199">
        <v>4.2144690000000005E-2</v>
      </c>
      <c r="G64" s="199">
        <v>5.62169382</v>
      </c>
      <c r="H64" s="102">
        <f t="shared" si="2"/>
        <v>5.6638385099999997</v>
      </c>
      <c r="I64" s="63">
        <f t="shared" si="3"/>
        <v>3.5226316659927416E-4</v>
      </c>
      <c r="J64" s="63">
        <f t="shared" si="7"/>
        <v>4.6988497641927598E-2</v>
      </c>
      <c r="K64" s="63">
        <f t="shared" si="5"/>
        <v>-30.384678428498301</v>
      </c>
      <c r="L64" s="63">
        <f t="shared" si="6"/>
        <v>-82.849659289335477</v>
      </c>
      <c r="N64" s="93"/>
    </row>
    <row r="65" spans="1:14" x14ac:dyDescent="0.25">
      <c r="A65" s="19" t="s">
        <v>202</v>
      </c>
      <c r="B65" s="199">
        <v>0.49911561999999998</v>
      </c>
      <c r="C65" s="20">
        <f t="shared" si="0"/>
        <v>6.4001439951438558E-3</v>
      </c>
      <c r="D65" s="199">
        <v>11.316251769999999</v>
      </c>
      <c r="E65" s="63">
        <f t="shared" si="1"/>
        <v>0.1034792610556283</v>
      </c>
      <c r="F65" s="199">
        <v>0</v>
      </c>
      <c r="G65" s="199">
        <v>5.6006744500000005</v>
      </c>
      <c r="H65" s="102">
        <f t="shared" si="2"/>
        <v>5.6006744500000005</v>
      </c>
      <c r="I65" s="63">
        <f t="shared" si="3"/>
        <v>0</v>
      </c>
      <c r="J65" s="63">
        <f t="shared" si="7"/>
        <v>4.6812808846112004E-2</v>
      </c>
      <c r="K65" s="63">
        <f t="shared" si="5"/>
        <v>-50.507689614615202</v>
      </c>
      <c r="L65" s="63">
        <f t="shared" si="6"/>
        <v>1022.1196503527582</v>
      </c>
      <c r="N65" s="93"/>
    </row>
    <row r="66" spans="1:14" x14ac:dyDescent="0.25">
      <c r="A66" s="19" t="s">
        <v>196</v>
      </c>
      <c r="B66" s="199">
        <v>6.5198212900000003</v>
      </c>
      <c r="C66" s="20">
        <f t="shared" si="0"/>
        <v>8.36034646212927E-2</v>
      </c>
      <c r="D66" s="199">
        <v>11.55881557</v>
      </c>
      <c r="E66" s="63">
        <f t="shared" si="1"/>
        <v>0.10569733849796548</v>
      </c>
      <c r="F66" s="199">
        <v>0</v>
      </c>
      <c r="G66" s="199">
        <v>5.4843788</v>
      </c>
      <c r="H66" s="102">
        <f t="shared" si="2"/>
        <v>5.4843788</v>
      </c>
      <c r="I66" s="63">
        <f t="shared" si="3"/>
        <v>0</v>
      </c>
      <c r="J66" s="63">
        <f t="shared" si="7"/>
        <v>4.5840760554127391E-2</v>
      </c>
      <c r="K66" s="63">
        <f t="shared" si="5"/>
        <v>-52.552415368281544</v>
      </c>
      <c r="L66" s="63">
        <f t="shared" si="6"/>
        <v>-15.881455088165463</v>
      </c>
      <c r="N66" s="93"/>
    </row>
    <row r="67" spans="1:14" x14ac:dyDescent="0.25">
      <c r="A67" s="19" t="s">
        <v>104</v>
      </c>
      <c r="B67" s="199">
        <v>3.3614604300000002</v>
      </c>
      <c r="C67" s="20">
        <f t="shared" si="0"/>
        <v>4.3103902029710449E-2</v>
      </c>
      <c r="D67" s="199">
        <v>7.8881312699999997</v>
      </c>
      <c r="E67" s="63">
        <f t="shared" si="1"/>
        <v>7.2131480592658712E-2</v>
      </c>
      <c r="F67" s="199">
        <v>4.57198555</v>
      </c>
      <c r="G67" s="199">
        <v>0.82267376999999997</v>
      </c>
      <c r="H67" s="102">
        <f t="shared" si="2"/>
        <v>5.3946593199999997</v>
      </c>
      <c r="I67" s="63">
        <f t="shared" si="3"/>
        <v>3.8214591387174139E-2</v>
      </c>
      <c r="J67" s="63">
        <f t="shared" si="7"/>
        <v>6.8762557583971528E-3</v>
      </c>
      <c r="K67" s="63">
        <f t="shared" si="5"/>
        <v>-31.610426660660785</v>
      </c>
      <c r="L67" s="63">
        <f t="shared" si="6"/>
        <v>60.485581560155374</v>
      </c>
      <c r="N67" s="93"/>
    </row>
    <row r="68" spans="1:14" x14ac:dyDescent="0.25">
      <c r="A68" s="19" t="s">
        <v>168</v>
      </c>
      <c r="B68" s="199">
        <v>3.9339496199999999</v>
      </c>
      <c r="C68" s="20">
        <f t="shared" ref="C68:C131" si="8">(B68/$B$268)*100</f>
        <v>5.0444913019635523E-2</v>
      </c>
      <c r="D68" s="199">
        <v>2.28881062</v>
      </c>
      <c r="E68" s="63">
        <f t="shared" ref="E68:E131" si="9">(D68/$D$268)*100</f>
        <v>2.0929583087021975E-2</v>
      </c>
      <c r="F68" s="199">
        <v>1.6193311499999998</v>
      </c>
      <c r="G68" s="199">
        <v>3.68086782</v>
      </c>
      <c r="H68" s="102">
        <f t="shared" ref="H68:H131" si="10">F68+G68</f>
        <v>5.3001989700000003</v>
      </c>
      <c r="I68" s="63">
        <f t="shared" si="3"/>
        <v>1.3535055511663369E-2</v>
      </c>
      <c r="J68" s="63">
        <f t="shared" si="7"/>
        <v>3.0766252026211773E-2</v>
      </c>
      <c r="K68" s="63">
        <f t="shared" si="5"/>
        <v>131.5700094925285</v>
      </c>
      <c r="L68" s="63">
        <f t="shared" si="6"/>
        <v>34.729711408963105</v>
      </c>
      <c r="N68" s="93"/>
    </row>
    <row r="69" spans="1:14" x14ac:dyDescent="0.25">
      <c r="A69" s="19" t="s">
        <v>172</v>
      </c>
      <c r="B69" s="199">
        <v>0.67672849999999996</v>
      </c>
      <c r="C69" s="20">
        <f t="shared" si="8"/>
        <v>8.6776684040016806E-3</v>
      </c>
      <c r="D69" s="199">
        <v>7.0847869699999997</v>
      </c>
      <c r="E69" s="63">
        <f t="shared" si="9"/>
        <v>6.4785455051089222E-2</v>
      </c>
      <c r="F69" s="199">
        <v>0.14566259000000001</v>
      </c>
      <c r="G69" s="199">
        <v>5.08218514</v>
      </c>
      <c r="H69" s="102">
        <f t="shared" si="10"/>
        <v>5.2278477299999997</v>
      </c>
      <c r="I69" s="63">
        <f t="shared" ref="I69:I132" si="11">(F69/$H$268)*100</f>
        <v>1.2175096129180632E-3</v>
      </c>
      <c r="J69" s="63">
        <f t="shared" si="7"/>
        <v>4.2479055621483401E-2</v>
      </c>
      <c r="K69" s="63">
        <f t="shared" ref="K69:K132" si="12">((H69/D69)-1)*100</f>
        <v>-26.21023395428924</v>
      </c>
      <c r="L69" s="63">
        <f t="shared" ref="L69:L132" si="13">((H69/B69)-1)*100</f>
        <v>672.51774234423408</v>
      </c>
      <c r="N69" s="93"/>
    </row>
    <row r="70" spans="1:14" x14ac:dyDescent="0.25">
      <c r="A70" s="19" t="s">
        <v>216</v>
      </c>
      <c r="B70" s="199">
        <v>3.80551862</v>
      </c>
      <c r="C70" s="20">
        <f t="shared" si="8"/>
        <v>4.8798046320812673E-2</v>
      </c>
      <c r="D70" s="199">
        <v>3.1684053300000001</v>
      </c>
      <c r="E70" s="63">
        <f t="shared" si="9"/>
        <v>2.8972865657010221E-2</v>
      </c>
      <c r="F70" s="199">
        <v>0</v>
      </c>
      <c r="G70" s="199">
        <v>5.1242599599999998</v>
      </c>
      <c r="H70" s="102">
        <f t="shared" si="10"/>
        <v>5.1242599599999998</v>
      </c>
      <c r="I70" s="63">
        <f t="shared" si="11"/>
        <v>0</v>
      </c>
      <c r="J70" s="63">
        <f t="shared" si="7"/>
        <v>4.2830734785033887E-2</v>
      </c>
      <c r="K70" s="63">
        <f t="shared" si="12"/>
        <v>61.729937501399149</v>
      </c>
      <c r="L70" s="63">
        <f t="shared" si="13"/>
        <v>34.653393444702154</v>
      </c>
      <c r="N70" s="93"/>
    </row>
    <row r="71" spans="1:14" x14ac:dyDescent="0.25">
      <c r="A71" s="19" t="s">
        <v>210</v>
      </c>
      <c r="B71" s="199">
        <v>0.11784747</v>
      </c>
      <c r="C71" s="20">
        <f t="shared" si="8"/>
        <v>1.5111544244265402E-3</v>
      </c>
      <c r="D71" s="199">
        <v>46.364234409999995</v>
      </c>
      <c r="E71" s="63">
        <f t="shared" si="9"/>
        <v>0.42396871452399065</v>
      </c>
      <c r="F71" s="199">
        <v>0</v>
      </c>
      <c r="G71" s="199">
        <v>4.9061559199999998</v>
      </c>
      <c r="H71" s="102">
        <f t="shared" si="10"/>
        <v>4.9061559199999998</v>
      </c>
      <c r="I71" s="63">
        <f t="shared" si="11"/>
        <v>0</v>
      </c>
      <c r="J71" s="63">
        <f t="shared" si="7"/>
        <v>4.1007728855259697E-2</v>
      </c>
      <c r="K71" s="63">
        <f t="shared" si="12"/>
        <v>-89.418231569155765</v>
      </c>
      <c r="L71" s="63">
        <f t="shared" si="13"/>
        <v>4063.1406427308116</v>
      </c>
      <c r="N71" s="93"/>
    </row>
    <row r="72" spans="1:14" x14ac:dyDescent="0.25">
      <c r="A72" s="19" t="s">
        <v>19</v>
      </c>
      <c r="B72" s="199">
        <v>0.42400535</v>
      </c>
      <c r="C72" s="20">
        <f t="shared" si="8"/>
        <v>5.4370073505440875E-3</v>
      </c>
      <c r="D72" s="199">
        <v>4.4085302300000002</v>
      </c>
      <c r="E72" s="63">
        <f t="shared" si="9"/>
        <v>4.0312946354833457E-2</v>
      </c>
      <c r="F72" s="199">
        <v>4.7769276200000004</v>
      </c>
      <c r="G72" s="199">
        <v>2.2942800000000001E-3</v>
      </c>
      <c r="H72" s="102">
        <f t="shared" si="10"/>
        <v>4.7792219000000005</v>
      </c>
      <c r="I72" s="63">
        <f t="shared" si="11"/>
        <v>3.9927583997811683E-2</v>
      </c>
      <c r="J72" s="63">
        <f t="shared" si="7"/>
        <v>1.9176563829639811E-5</v>
      </c>
      <c r="K72" s="63">
        <f t="shared" si="12"/>
        <v>8.4085092005822482</v>
      </c>
      <c r="L72" s="63">
        <f t="shared" si="13"/>
        <v>1027.1607539857694</v>
      </c>
      <c r="N72" s="93"/>
    </row>
    <row r="73" spans="1:14" x14ac:dyDescent="0.25">
      <c r="A73" s="19" t="s">
        <v>39</v>
      </c>
      <c r="B73" s="199">
        <v>9.0270520000000007E-2</v>
      </c>
      <c r="C73" s="20">
        <f t="shared" si="8"/>
        <v>1.1575360565083367E-3</v>
      </c>
      <c r="D73" s="199">
        <v>2.0357053700000001</v>
      </c>
      <c r="E73" s="63">
        <f t="shared" si="9"/>
        <v>1.8615111407562331E-2</v>
      </c>
      <c r="F73" s="199">
        <v>0</v>
      </c>
      <c r="G73" s="199">
        <v>4.6012188499999995</v>
      </c>
      <c r="H73" s="102">
        <f t="shared" si="10"/>
        <v>4.6012188499999995</v>
      </c>
      <c r="I73" s="63">
        <f t="shared" si="11"/>
        <v>0</v>
      </c>
      <c r="J73" s="63">
        <f t="shared" si="7"/>
        <v>3.8458935688393252E-2</v>
      </c>
      <c r="K73" s="63">
        <f t="shared" si="12"/>
        <v>126.02577552762457</v>
      </c>
      <c r="L73" s="63">
        <f t="shared" si="13"/>
        <v>4997.1445052050203</v>
      </c>
      <c r="N73" s="93"/>
    </row>
    <row r="74" spans="1:14" x14ac:dyDescent="0.25">
      <c r="A74" s="19" t="s">
        <v>106</v>
      </c>
      <c r="B74" s="199">
        <v>0.14694099999999999</v>
      </c>
      <c r="C74" s="20">
        <f t="shared" si="8"/>
        <v>1.8842198502832539E-3</v>
      </c>
      <c r="D74" s="199">
        <v>0.74070393999999995</v>
      </c>
      <c r="E74" s="63">
        <f t="shared" si="9"/>
        <v>6.7732229655219521E-3</v>
      </c>
      <c r="F74" s="199">
        <v>4.5853509500000005</v>
      </c>
      <c r="G74" s="199">
        <v>4.1949999999999999E-3</v>
      </c>
      <c r="H74" s="102">
        <f t="shared" si="10"/>
        <v>4.5895459500000007</v>
      </c>
      <c r="I74" s="63">
        <f t="shared" si="11"/>
        <v>3.8326305060400016E-2</v>
      </c>
      <c r="J74" s="63">
        <f t="shared" si="7"/>
        <v>3.5063586513127866E-5</v>
      </c>
      <c r="K74" s="63">
        <f t="shared" si="12"/>
        <v>519.61948656571224</v>
      </c>
      <c r="L74" s="63">
        <f t="shared" si="13"/>
        <v>3023.393709039683</v>
      </c>
      <c r="N74" s="93"/>
    </row>
    <row r="75" spans="1:14" x14ac:dyDescent="0.25">
      <c r="A75" s="19" t="s">
        <v>195</v>
      </c>
      <c r="B75" s="199">
        <v>5.9880054999999999</v>
      </c>
      <c r="C75" s="20">
        <f t="shared" si="8"/>
        <v>7.6784007368299531E-2</v>
      </c>
      <c r="D75" s="199">
        <v>2.9166444399999998</v>
      </c>
      <c r="E75" s="63">
        <f t="shared" si="9"/>
        <v>2.6670687215825953E-2</v>
      </c>
      <c r="F75" s="199">
        <v>0</v>
      </c>
      <c r="G75" s="199">
        <v>4.4516007200000001</v>
      </c>
      <c r="H75" s="102">
        <f t="shared" si="10"/>
        <v>4.4516007200000001</v>
      </c>
      <c r="I75" s="63">
        <f t="shared" si="11"/>
        <v>0</v>
      </c>
      <c r="J75" s="63">
        <f t="shared" si="7"/>
        <v>3.7208363997049416E-2</v>
      </c>
      <c r="K75" s="63">
        <f t="shared" si="12"/>
        <v>52.627473508563853</v>
      </c>
      <c r="L75" s="63">
        <f t="shared" si="13"/>
        <v>-25.658038891246836</v>
      </c>
      <c r="N75" s="93"/>
    </row>
    <row r="76" spans="1:14" x14ac:dyDescent="0.25">
      <c r="A76" s="19" t="s">
        <v>253</v>
      </c>
      <c r="B76" s="199">
        <v>4.23760285</v>
      </c>
      <c r="C76" s="20">
        <f t="shared" si="8"/>
        <v>5.4338648897087199E-2</v>
      </c>
      <c r="D76" s="199">
        <v>3.1901958100000001</v>
      </c>
      <c r="E76" s="63">
        <f t="shared" si="9"/>
        <v>2.9172124458800512E-2</v>
      </c>
      <c r="F76" s="199">
        <v>3.63163524</v>
      </c>
      <c r="G76" s="199">
        <v>3.3252910000000004E-2</v>
      </c>
      <c r="H76" s="102">
        <f t="shared" si="10"/>
        <v>3.6648881499999999</v>
      </c>
      <c r="I76" s="63">
        <f t="shared" si="11"/>
        <v>3.0354745273388294E-2</v>
      </c>
      <c r="J76" s="63">
        <f t="shared" si="7"/>
        <v>2.7794190383748627E-4</v>
      </c>
      <c r="K76" s="63">
        <f t="shared" si="12"/>
        <v>14.879724263696525</v>
      </c>
      <c r="L76" s="63">
        <f t="shared" si="13"/>
        <v>-13.515063121122829</v>
      </c>
      <c r="N76" s="93"/>
    </row>
    <row r="77" spans="1:14" x14ac:dyDescent="0.25">
      <c r="A77" s="19" t="s">
        <v>201</v>
      </c>
      <c r="B77" s="199">
        <v>1.6508361999999999</v>
      </c>
      <c r="C77" s="20">
        <f t="shared" si="8"/>
        <v>2.116862099486308E-2</v>
      </c>
      <c r="D77" s="199">
        <v>0.91690657999999992</v>
      </c>
      <c r="E77" s="63">
        <f t="shared" si="9"/>
        <v>8.3844737006450783E-3</v>
      </c>
      <c r="F77" s="199">
        <v>0</v>
      </c>
      <c r="G77" s="199">
        <v>3.24896517</v>
      </c>
      <c r="H77" s="102">
        <f t="shared" si="10"/>
        <v>3.24896517</v>
      </c>
      <c r="I77" s="63">
        <f t="shared" si="11"/>
        <v>0</v>
      </c>
      <c r="J77" s="63">
        <f t="shared" si="7"/>
        <v>2.7156226773881808E-2</v>
      </c>
      <c r="K77" s="63">
        <f t="shared" si="12"/>
        <v>254.33982489252068</v>
      </c>
      <c r="L77" s="63">
        <f t="shared" si="13"/>
        <v>96.807240476069055</v>
      </c>
      <c r="N77" s="93"/>
    </row>
    <row r="78" spans="1:14" x14ac:dyDescent="0.25">
      <c r="A78" s="19" t="s">
        <v>209</v>
      </c>
      <c r="B78" s="199">
        <v>1.0159915100000001</v>
      </c>
      <c r="C78" s="20">
        <f t="shared" si="8"/>
        <v>1.3028027377391315E-2</v>
      </c>
      <c r="D78" s="199">
        <v>4.8870295400000003</v>
      </c>
      <c r="E78" s="63">
        <f t="shared" si="9"/>
        <v>4.4688490132119701E-2</v>
      </c>
      <c r="F78" s="199">
        <v>0</v>
      </c>
      <c r="G78" s="199">
        <v>3.1229373700000003</v>
      </c>
      <c r="H78" s="102">
        <f t="shared" si="10"/>
        <v>3.1229373700000003</v>
      </c>
      <c r="I78" s="63">
        <f t="shared" si="11"/>
        <v>0</v>
      </c>
      <c r="J78" s="63">
        <f t="shared" si="7"/>
        <v>2.6102833050792616E-2</v>
      </c>
      <c r="K78" s="63">
        <f t="shared" si="12"/>
        <v>-36.09743210187348</v>
      </c>
      <c r="L78" s="63">
        <f t="shared" si="13"/>
        <v>207.37829393869637</v>
      </c>
      <c r="N78" s="93"/>
    </row>
    <row r="79" spans="1:14" x14ac:dyDescent="0.25">
      <c r="A79" s="19" t="s">
        <v>204</v>
      </c>
      <c r="B79" s="199">
        <v>1.40942294</v>
      </c>
      <c r="C79" s="20">
        <f t="shared" si="8"/>
        <v>1.8072986307379042E-2</v>
      </c>
      <c r="D79" s="199">
        <v>0.56343444999999992</v>
      </c>
      <c r="E79" s="63">
        <f t="shared" si="9"/>
        <v>5.1522166282877207E-3</v>
      </c>
      <c r="F79" s="199">
        <v>0</v>
      </c>
      <c r="G79" s="199">
        <v>3.0161850499999998</v>
      </c>
      <c r="H79" s="102">
        <f t="shared" si="10"/>
        <v>3.0161850499999998</v>
      </c>
      <c r="I79" s="63">
        <f t="shared" si="11"/>
        <v>0</v>
      </c>
      <c r="J79" s="63">
        <f t="shared" si="7"/>
        <v>2.5210551952390439E-2</v>
      </c>
      <c r="K79" s="63">
        <f t="shared" si="12"/>
        <v>435.32137589385957</v>
      </c>
      <c r="L79" s="63">
        <f t="shared" si="13"/>
        <v>114.00141606890548</v>
      </c>
      <c r="N79" s="93"/>
    </row>
    <row r="80" spans="1:14" x14ac:dyDescent="0.25">
      <c r="A80" s="19" t="s">
        <v>50</v>
      </c>
      <c r="B80" s="199">
        <v>0.80387403000000002</v>
      </c>
      <c r="C80" s="20">
        <f t="shared" si="8"/>
        <v>1.030805156119256E-2</v>
      </c>
      <c r="D80" s="199">
        <v>2.6152050199999999</v>
      </c>
      <c r="E80" s="63">
        <f t="shared" si="9"/>
        <v>2.3914233129382699E-2</v>
      </c>
      <c r="F80" s="199">
        <v>6.5180000000000004E-3</v>
      </c>
      <c r="G80" s="199">
        <v>2.9017493599999997</v>
      </c>
      <c r="H80" s="102">
        <f t="shared" si="10"/>
        <v>2.9082673599999995</v>
      </c>
      <c r="I80" s="63">
        <f t="shared" si="11"/>
        <v>5.4480204265212743E-5</v>
      </c>
      <c r="J80" s="63">
        <f t="shared" si="7"/>
        <v>2.4254049993748132E-2</v>
      </c>
      <c r="K80" s="63">
        <f t="shared" si="12"/>
        <v>11.206094274016021</v>
      </c>
      <c r="L80" s="63">
        <f t="shared" si="13"/>
        <v>261.78147961814358</v>
      </c>
      <c r="N80" s="93"/>
    </row>
    <row r="81" spans="1:14" x14ac:dyDescent="0.25">
      <c r="A81" s="19" t="s">
        <v>198</v>
      </c>
      <c r="B81" s="199">
        <v>13.5552685</v>
      </c>
      <c r="C81" s="20">
        <f t="shared" si="8"/>
        <v>0.17381878429859132</v>
      </c>
      <c r="D81" s="199">
        <v>1.4469712299999999</v>
      </c>
      <c r="E81" s="63">
        <f t="shared" si="9"/>
        <v>1.3231546689876588E-2</v>
      </c>
      <c r="F81" s="199">
        <v>0</v>
      </c>
      <c r="G81" s="199">
        <v>2.86343835</v>
      </c>
      <c r="H81" s="102">
        <f t="shared" si="10"/>
        <v>2.86343835</v>
      </c>
      <c r="I81" s="63">
        <f t="shared" si="11"/>
        <v>0</v>
      </c>
      <c r="J81" s="63">
        <f t="shared" ref="J81:J144" si="14">(G81/$H$268)*100</f>
        <v>2.3933830348088943E-2</v>
      </c>
      <c r="K81" s="63">
        <f t="shared" si="12"/>
        <v>97.891864788493407</v>
      </c>
      <c r="L81" s="63">
        <f t="shared" si="13"/>
        <v>-78.875827136880389</v>
      </c>
      <c r="N81" s="93"/>
    </row>
    <row r="82" spans="1:14" x14ac:dyDescent="0.25">
      <c r="A82" s="19" t="s">
        <v>222</v>
      </c>
      <c r="B82" s="199">
        <v>1.21912603</v>
      </c>
      <c r="C82" s="20">
        <f t="shared" si="8"/>
        <v>1.5632814978277117E-2</v>
      </c>
      <c r="D82" s="199">
        <v>16.874316969999999</v>
      </c>
      <c r="E82" s="63">
        <f t="shared" si="9"/>
        <v>0.15430390613110659</v>
      </c>
      <c r="F82" s="199">
        <v>0</v>
      </c>
      <c r="G82" s="199">
        <v>2.8332380399999999</v>
      </c>
      <c r="H82" s="102">
        <f t="shared" si="10"/>
        <v>2.8332380399999999</v>
      </c>
      <c r="I82" s="63">
        <f t="shared" si="11"/>
        <v>0</v>
      </c>
      <c r="J82" s="63">
        <f t="shared" si="14"/>
        <v>2.3681403367777076E-2</v>
      </c>
      <c r="K82" s="63">
        <f t="shared" si="12"/>
        <v>-83.209761645244242</v>
      </c>
      <c r="L82" s="63">
        <f t="shared" si="13"/>
        <v>132.39910971304582</v>
      </c>
      <c r="N82" s="93"/>
    </row>
    <row r="83" spans="1:14" x14ac:dyDescent="0.25">
      <c r="A83" s="19" t="s">
        <v>99</v>
      </c>
      <c r="B83" s="199">
        <v>0.62916344999999996</v>
      </c>
      <c r="C83" s="20">
        <f t="shared" si="8"/>
        <v>8.067743254521852E-3</v>
      </c>
      <c r="D83" s="199">
        <v>0.59167080000000005</v>
      </c>
      <c r="E83" s="63">
        <f t="shared" si="9"/>
        <v>5.4104184332929919E-3</v>
      </c>
      <c r="F83" s="199">
        <v>1.3941530000000001E-2</v>
      </c>
      <c r="G83" s="199">
        <v>2.7822309199999999</v>
      </c>
      <c r="H83" s="102">
        <f t="shared" si="10"/>
        <v>2.7961724499999998</v>
      </c>
      <c r="I83" s="63">
        <f t="shared" si="11"/>
        <v>1.1652921174740587E-4</v>
      </c>
      <c r="J83" s="63">
        <f t="shared" si="14"/>
        <v>2.3255064258145254E-2</v>
      </c>
      <c r="K83" s="63">
        <f t="shared" si="12"/>
        <v>372.58922529217256</v>
      </c>
      <c r="L83" s="63">
        <f t="shared" si="13"/>
        <v>344.42703243489427</v>
      </c>
      <c r="N83" s="93"/>
    </row>
    <row r="84" spans="1:14" x14ac:dyDescent="0.25">
      <c r="A84" s="19" t="s">
        <v>160</v>
      </c>
      <c r="B84" s="199">
        <v>0.98208004000000004</v>
      </c>
      <c r="C84" s="20">
        <f t="shared" si="8"/>
        <v>1.25931816575018E-2</v>
      </c>
      <c r="D84" s="199">
        <v>1.16909149</v>
      </c>
      <c r="E84" s="63">
        <f t="shared" si="9"/>
        <v>1.0690529510163371E-2</v>
      </c>
      <c r="F84" s="199">
        <v>0.44644663000000001</v>
      </c>
      <c r="G84" s="199">
        <v>2.1558573599999997</v>
      </c>
      <c r="H84" s="102">
        <f t="shared" si="10"/>
        <v>2.6023039899999998</v>
      </c>
      <c r="I84" s="63">
        <f t="shared" si="11"/>
        <v>3.7315899963049795E-3</v>
      </c>
      <c r="J84" s="63">
        <f t="shared" si="14"/>
        <v>1.8019568784820843E-2</v>
      </c>
      <c r="K84" s="63">
        <f t="shared" si="12"/>
        <v>122.59198807443204</v>
      </c>
      <c r="L84" s="63">
        <f t="shared" si="13"/>
        <v>164.97880865188947</v>
      </c>
      <c r="N84" s="93"/>
    </row>
    <row r="85" spans="1:14" x14ac:dyDescent="0.25">
      <c r="A85" s="19" t="s">
        <v>60</v>
      </c>
      <c r="B85" s="199">
        <v>1.56998076</v>
      </c>
      <c r="C85" s="20">
        <f t="shared" si="8"/>
        <v>2.0131814214921561E-2</v>
      </c>
      <c r="D85" s="199">
        <v>1.8724158400000002</v>
      </c>
      <c r="E85" s="63">
        <f t="shared" si="9"/>
        <v>1.712194209267346E-2</v>
      </c>
      <c r="F85" s="199">
        <v>2.5962046000000001</v>
      </c>
      <c r="G85" s="199">
        <v>0</v>
      </c>
      <c r="H85" s="102">
        <f t="shared" si="10"/>
        <v>2.5962046000000001</v>
      </c>
      <c r="I85" s="63">
        <f t="shared" si="11"/>
        <v>2.1700177496515028E-2</v>
      </c>
      <c r="J85" s="63">
        <f t="shared" si="14"/>
        <v>0</v>
      </c>
      <c r="K85" s="63">
        <f t="shared" si="12"/>
        <v>38.655342714896058</v>
      </c>
      <c r="L85" s="63">
        <f t="shared" si="13"/>
        <v>65.365376834299553</v>
      </c>
      <c r="N85" s="93"/>
    </row>
    <row r="86" spans="1:14" x14ac:dyDescent="0.25">
      <c r="A86" s="19" t="s">
        <v>130</v>
      </c>
      <c r="B86" s="199">
        <v>1.20431569</v>
      </c>
      <c r="C86" s="20">
        <f t="shared" si="8"/>
        <v>1.5442902451361934E-2</v>
      </c>
      <c r="D86" s="199">
        <v>1.9806425000000001</v>
      </c>
      <c r="E86" s="63">
        <f t="shared" si="9"/>
        <v>1.8111599713495265E-2</v>
      </c>
      <c r="F86" s="199">
        <v>9.477672999999999E-2</v>
      </c>
      <c r="G86" s="199">
        <v>2.3519085799999999</v>
      </c>
      <c r="H86" s="102">
        <f t="shared" si="10"/>
        <v>2.4466853099999999</v>
      </c>
      <c r="I86" s="63">
        <f t="shared" si="11"/>
        <v>7.9218404571784523E-4</v>
      </c>
      <c r="J86" s="63">
        <f t="shared" si="14"/>
        <v>1.9658247906030445E-2</v>
      </c>
      <c r="K86" s="63">
        <f t="shared" si="12"/>
        <v>23.529880329236597</v>
      </c>
      <c r="L86" s="63">
        <f t="shared" si="13"/>
        <v>103.15979691338239</v>
      </c>
      <c r="N86" s="93"/>
    </row>
    <row r="87" spans="1:14" x14ac:dyDescent="0.25">
      <c r="A87" s="19" t="s">
        <v>149</v>
      </c>
      <c r="B87" s="199">
        <v>2.2433074999999998</v>
      </c>
      <c r="C87" s="20">
        <f t="shared" si="8"/>
        <v>2.8765861956767006E-2</v>
      </c>
      <c r="D87" s="199">
        <v>3.7156534799999998</v>
      </c>
      <c r="E87" s="63">
        <f t="shared" si="9"/>
        <v>3.3977069816393257E-2</v>
      </c>
      <c r="F87" s="199">
        <v>2.3476E-2</v>
      </c>
      <c r="G87" s="199">
        <v>2.3202178399999998</v>
      </c>
      <c r="H87" s="102">
        <f t="shared" si="10"/>
        <v>2.3436938399999998</v>
      </c>
      <c r="I87" s="63">
        <f t="shared" si="11"/>
        <v>1.9622234969778065E-4</v>
      </c>
      <c r="J87" s="63">
        <f t="shared" si="14"/>
        <v>1.9393363280606118E-2</v>
      </c>
      <c r="K87" s="63">
        <f t="shared" si="12"/>
        <v>-36.923777940670618</v>
      </c>
      <c r="L87" s="63">
        <f t="shared" si="13"/>
        <v>4.4749255284886269</v>
      </c>
      <c r="N87" s="93"/>
    </row>
    <row r="88" spans="1:14" x14ac:dyDescent="0.25">
      <c r="A88" s="19" t="s">
        <v>49</v>
      </c>
      <c r="B88" s="199">
        <v>4.3463104599999998</v>
      </c>
      <c r="C88" s="20">
        <f t="shared" si="8"/>
        <v>5.5732603182404777E-2</v>
      </c>
      <c r="D88" s="199">
        <v>3.75481132</v>
      </c>
      <c r="E88" s="63">
        <f t="shared" si="9"/>
        <v>3.4335141060307842E-2</v>
      </c>
      <c r="F88" s="199">
        <v>2.2929671699999998</v>
      </c>
      <c r="G88" s="199">
        <v>0</v>
      </c>
      <c r="H88" s="102">
        <f t="shared" si="10"/>
        <v>2.2929671699999998</v>
      </c>
      <c r="I88" s="63">
        <f t="shared" si="11"/>
        <v>1.9165590640538015E-2</v>
      </c>
      <c r="J88" s="63">
        <f t="shared" si="14"/>
        <v>0</v>
      </c>
      <c r="K88" s="63">
        <f t="shared" si="12"/>
        <v>-38.932559466130513</v>
      </c>
      <c r="L88" s="63">
        <f t="shared" si="13"/>
        <v>-47.243364432829772</v>
      </c>
      <c r="N88" s="93"/>
    </row>
    <row r="89" spans="1:14" x14ac:dyDescent="0.25">
      <c r="A89" s="19" t="s">
        <v>169</v>
      </c>
      <c r="B89" s="199">
        <v>0.4733135</v>
      </c>
      <c r="C89" s="20">
        <f t="shared" si="8"/>
        <v>6.0692842168424263E-3</v>
      </c>
      <c r="D89" s="199">
        <v>1.7135920800000002</v>
      </c>
      <c r="E89" s="63">
        <f t="shared" si="9"/>
        <v>1.5669609142071706E-2</v>
      </c>
      <c r="F89" s="199">
        <v>1.6000000000000001E-3</v>
      </c>
      <c r="G89" s="199">
        <v>2.2457295400000001</v>
      </c>
      <c r="H89" s="102">
        <f t="shared" si="10"/>
        <v>2.24732954</v>
      </c>
      <c r="I89" s="63">
        <f t="shared" si="11"/>
        <v>1.3373477573541023E-5</v>
      </c>
      <c r="J89" s="63">
        <f t="shared" si="14"/>
        <v>1.8770758524642876E-2</v>
      </c>
      <c r="K89" s="63">
        <f t="shared" si="12"/>
        <v>31.147287982330063</v>
      </c>
      <c r="L89" s="63">
        <f t="shared" si="13"/>
        <v>374.80782610257262</v>
      </c>
      <c r="N89" s="93"/>
    </row>
    <row r="90" spans="1:14" x14ac:dyDescent="0.25">
      <c r="A90" s="19" t="s">
        <v>132</v>
      </c>
      <c r="B90" s="199">
        <v>2.0133043700000002</v>
      </c>
      <c r="C90" s="20">
        <f t="shared" si="8"/>
        <v>2.581653900964347E-2</v>
      </c>
      <c r="D90" s="199">
        <v>3.3638723399999999</v>
      </c>
      <c r="E90" s="63">
        <f t="shared" si="9"/>
        <v>3.0760275672857995E-2</v>
      </c>
      <c r="F90" s="199">
        <v>3.4500000000000003E-2</v>
      </c>
      <c r="G90" s="199">
        <v>2.2054269500000001</v>
      </c>
      <c r="H90" s="102">
        <f t="shared" si="10"/>
        <v>2.2399269500000001</v>
      </c>
      <c r="I90" s="63">
        <f t="shared" si="11"/>
        <v>2.883656101794783E-4</v>
      </c>
      <c r="J90" s="63">
        <f t="shared" si="14"/>
        <v>1.8433892409942487E-2</v>
      </c>
      <c r="K90" s="63">
        <f t="shared" si="12"/>
        <v>-33.412248634857519</v>
      </c>
      <c r="L90" s="63">
        <f t="shared" si="13"/>
        <v>11.2562503403298</v>
      </c>
      <c r="N90" s="93"/>
    </row>
    <row r="91" spans="1:14" x14ac:dyDescent="0.25">
      <c r="A91" s="19" t="s">
        <v>41</v>
      </c>
      <c r="B91" s="199">
        <v>0</v>
      </c>
      <c r="C91" s="20">
        <f t="shared" si="8"/>
        <v>0</v>
      </c>
      <c r="D91" s="199">
        <v>0</v>
      </c>
      <c r="E91" s="63">
        <f t="shared" si="9"/>
        <v>0</v>
      </c>
      <c r="F91" s="199">
        <v>2.0081699999999998</v>
      </c>
      <c r="G91" s="199">
        <v>0</v>
      </c>
      <c r="H91" s="102">
        <f t="shared" si="10"/>
        <v>2.0081699999999998</v>
      </c>
      <c r="I91" s="63">
        <f t="shared" si="11"/>
        <v>1.6785135286786171E-2</v>
      </c>
      <c r="J91" s="63">
        <f t="shared" si="14"/>
        <v>0</v>
      </c>
      <c r="K91" s="63" t="s">
        <v>314</v>
      </c>
      <c r="L91" s="63" t="s">
        <v>314</v>
      </c>
      <c r="N91" s="93"/>
    </row>
    <row r="92" spans="1:14" x14ac:dyDescent="0.25">
      <c r="A92" s="19" t="s">
        <v>229</v>
      </c>
      <c r="B92" s="199">
        <v>5.9190133499999993</v>
      </c>
      <c r="C92" s="20">
        <f t="shared" si="8"/>
        <v>7.5899323185234763E-2</v>
      </c>
      <c r="D92" s="199">
        <v>5.7023254200000002</v>
      </c>
      <c r="E92" s="63">
        <f t="shared" si="9"/>
        <v>5.214380457004672E-2</v>
      </c>
      <c r="F92" s="199">
        <v>0.24591279000000002</v>
      </c>
      <c r="G92" s="199">
        <v>1.65896983</v>
      </c>
      <c r="H92" s="102">
        <f t="shared" si="10"/>
        <v>1.90488262</v>
      </c>
      <c r="I92" s="63">
        <f t="shared" si="11"/>
        <v>2.0554432388199396E-3</v>
      </c>
      <c r="J92" s="63">
        <f t="shared" si="14"/>
        <v>1.3866372385428852E-2</v>
      </c>
      <c r="K92" s="63">
        <f t="shared" si="12"/>
        <v>-66.594635000680128</v>
      </c>
      <c r="L92" s="63">
        <f t="shared" si="13"/>
        <v>-67.817565067664518</v>
      </c>
      <c r="N92" s="93"/>
    </row>
    <row r="93" spans="1:14" x14ac:dyDescent="0.25">
      <c r="A93" s="19" t="s">
        <v>67</v>
      </c>
      <c r="B93" s="199">
        <v>658.47217777999992</v>
      </c>
      <c r="C93" s="20">
        <f t="shared" si="8"/>
        <v>8.4435681547853871</v>
      </c>
      <c r="D93" s="199">
        <v>3.03877131</v>
      </c>
      <c r="E93" s="63">
        <f t="shared" si="9"/>
        <v>2.7787452600645312E-2</v>
      </c>
      <c r="F93" s="199">
        <v>1.87301765</v>
      </c>
      <c r="G93" s="199">
        <v>8.0999999999999996E-4</v>
      </c>
      <c r="H93" s="102">
        <f t="shared" si="10"/>
        <v>1.87382765</v>
      </c>
      <c r="I93" s="63">
        <f t="shared" si="11"/>
        <v>1.5655474710700942E-2</v>
      </c>
      <c r="J93" s="63">
        <f t="shared" si="14"/>
        <v>6.7703230216051421E-6</v>
      </c>
      <c r="K93" s="63">
        <f t="shared" si="12"/>
        <v>-38.336009563023019</v>
      </c>
      <c r="L93" s="63">
        <f t="shared" si="13"/>
        <v>-99.715427968981544</v>
      </c>
      <c r="N93" s="93"/>
    </row>
    <row r="94" spans="1:14" x14ac:dyDescent="0.25">
      <c r="A94" s="19" t="s">
        <v>8</v>
      </c>
      <c r="B94" s="199">
        <v>0.55450084999999993</v>
      </c>
      <c r="C94" s="20">
        <f t="shared" si="8"/>
        <v>7.1103470683399252E-3</v>
      </c>
      <c r="D94" s="199">
        <v>0.92628244999999998</v>
      </c>
      <c r="E94" s="63">
        <f t="shared" si="9"/>
        <v>8.4702095183940007E-3</v>
      </c>
      <c r="F94" s="199">
        <v>1.7154400000000001</v>
      </c>
      <c r="G94" s="199">
        <v>0</v>
      </c>
      <c r="H94" s="102">
        <f t="shared" si="10"/>
        <v>1.7154400000000001</v>
      </c>
      <c r="I94" s="63">
        <f t="shared" si="11"/>
        <v>1.4338373980472009E-2</v>
      </c>
      <c r="J94" s="63">
        <f t="shared" si="14"/>
        <v>0</v>
      </c>
      <c r="K94" s="63">
        <f t="shared" si="12"/>
        <v>85.196210939762508</v>
      </c>
      <c r="L94" s="63">
        <f t="shared" si="13"/>
        <v>209.36652306303952</v>
      </c>
      <c r="N94" s="93"/>
    </row>
    <row r="95" spans="1:14" x14ac:dyDescent="0.25">
      <c r="A95" s="19" t="s">
        <v>240</v>
      </c>
      <c r="B95" s="199">
        <v>1.2531091299999999</v>
      </c>
      <c r="C95" s="20">
        <f t="shared" si="8"/>
        <v>1.6068579207417794E-2</v>
      </c>
      <c r="D95" s="199">
        <v>2.0469719099999999</v>
      </c>
      <c r="E95" s="63">
        <f t="shared" si="9"/>
        <v>1.8718136089015989E-2</v>
      </c>
      <c r="F95" s="199">
        <v>0</v>
      </c>
      <c r="G95" s="199">
        <v>1.70834485</v>
      </c>
      <c r="H95" s="102">
        <f t="shared" si="10"/>
        <v>1.70834485</v>
      </c>
      <c r="I95" s="63">
        <f t="shared" si="11"/>
        <v>0</v>
      </c>
      <c r="J95" s="63">
        <f t="shared" si="14"/>
        <v>1.4279069712093315E-2</v>
      </c>
      <c r="K95" s="63">
        <f t="shared" si="12"/>
        <v>-16.542828865687753</v>
      </c>
      <c r="L95" s="63">
        <f t="shared" si="13"/>
        <v>36.328497582648708</v>
      </c>
      <c r="N95" s="93"/>
    </row>
    <row r="96" spans="1:14" x14ac:dyDescent="0.25">
      <c r="A96" s="19" t="s">
        <v>170</v>
      </c>
      <c r="B96" s="199">
        <v>0.59222518999999996</v>
      </c>
      <c r="C96" s="20">
        <f t="shared" si="8"/>
        <v>7.59408510106622E-3</v>
      </c>
      <c r="D96" s="199">
        <v>1.3320955800000001</v>
      </c>
      <c r="E96" s="63">
        <f t="shared" si="9"/>
        <v>1.2181088674546927E-2</v>
      </c>
      <c r="F96" s="199">
        <v>1.3409528400000001</v>
      </c>
      <c r="G96" s="199">
        <v>0.29816965999999995</v>
      </c>
      <c r="H96" s="102">
        <f t="shared" si="10"/>
        <v>1.6391225</v>
      </c>
      <c r="I96" s="63">
        <f t="shared" si="11"/>
        <v>1.1208251708072591E-2</v>
      </c>
      <c r="J96" s="63">
        <f t="shared" si="14"/>
        <v>2.4922282882002197E-3</v>
      </c>
      <c r="K96" s="63">
        <f t="shared" si="12"/>
        <v>23.048415189546677</v>
      </c>
      <c r="L96" s="63">
        <f t="shared" si="13"/>
        <v>176.77351920812421</v>
      </c>
      <c r="N96" s="93"/>
    </row>
    <row r="97" spans="1:14" x14ac:dyDescent="0.25">
      <c r="A97" s="19" t="s">
        <v>147</v>
      </c>
      <c r="B97" s="199">
        <v>1.60132363</v>
      </c>
      <c r="C97" s="20">
        <f t="shared" si="8"/>
        <v>2.0533722857293994E-2</v>
      </c>
      <c r="D97" s="199">
        <v>0.95644871999999992</v>
      </c>
      <c r="E97" s="63">
        <f t="shared" si="9"/>
        <v>8.7460591010871027E-3</v>
      </c>
      <c r="F97" s="199">
        <v>0.50259651999999999</v>
      </c>
      <c r="G97" s="199">
        <v>1.1057037199999999</v>
      </c>
      <c r="H97" s="102">
        <f t="shared" si="10"/>
        <v>1.6083002399999999</v>
      </c>
      <c r="I97" s="63">
        <f t="shared" si="11"/>
        <v>4.2009145554748519E-3</v>
      </c>
      <c r="J97" s="63">
        <f t="shared" si="14"/>
        <v>9.2419399390005503E-3</v>
      </c>
      <c r="K97" s="63">
        <f t="shared" si="12"/>
        <v>68.153316154785585</v>
      </c>
      <c r="L97" s="63">
        <f t="shared" si="13"/>
        <v>0.43567770245167559</v>
      </c>
      <c r="N97" s="93"/>
    </row>
    <row r="98" spans="1:14" x14ac:dyDescent="0.25">
      <c r="A98" s="19" t="s">
        <v>212</v>
      </c>
      <c r="B98" s="199">
        <v>0.62096247999999998</v>
      </c>
      <c r="C98" s="20">
        <f t="shared" si="8"/>
        <v>7.9625824725373991E-3</v>
      </c>
      <c r="D98" s="199">
        <v>3.5427047200000001</v>
      </c>
      <c r="E98" s="63">
        <f t="shared" si="9"/>
        <v>3.239557355340518E-2</v>
      </c>
      <c r="F98" s="199">
        <v>0</v>
      </c>
      <c r="G98" s="199">
        <v>1.5727962900000001</v>
      </c>
      <c r="H98" s="102">
        <f t="shared" si="10"/>
        <v>1.5727962900000001</v>
      </c>
      <c r="I98" s="63">
        <f t="shared" si="11"/>
        <v>0</v>
      </c>
      <c r="J98" s="63">
        <f t="shared" si="14"/>
        <v>1.3146097445039702E-2</v>
      </c>
      <c r="K98" s="63">
        <f t="shared" si="12"/>
        <v>-55.604646327961539</v>
      </c>
      <c r="L98" s="63">
        <f t="shared" si="13"/>
        <v>153.28362673377626</v>
      </c>
      <c r="N98" s="93"/>
    </row>
    <row r="99" spans="1:14" x14ac:dyDescent="0.25">
      <c r="A99" s="19" t="s">
        <v>74</v>
      </c>
      <c r="B99" s="199">
        <v>0.20385942000000001</v>
      </c>
      <c r="C99" s="20">
        <f t="shared" si="8"/>
        <v>2.6140829709286788E-3</v>
      </c>
      <c r="D99" s="199">
        <v>4.3290716900000001</v>
      </c>
      <c r="E99" s="63">
        <f t="shared" si="9"/>
        <v>3.9586353206247198E-2</v>
      </c>
      <c r="F99" s="199">
        <v>0.91151515000000005</v>
      </c>
      <c r="G99" s="199">
        <v>0.59280570999999993</v>
      </c>
      <c r="H99" s="102">
        <f t="shared" si="10"/>
        <v>1.50432086</v>
      </c>
      <c r="I99" s="63">
        <f t="shared" si="11"/>
        <v>7.6188296352924269E-3</v>
      </c>
      <c r="J99" s="63">
        <f t="shared" si="14"/>
        <v>4.9549211675950396E-3</v>
      </c>
      <c r="K99" s="63">
        <f t="shared" si="12"/>
        <v>-65.250728846211373</v>
      </c>
      <c r="L99" s="63">
        <f t="shared" si="13"/>
        <v>637.92070045132073</v>
      </c>
      <c r="N99" s="93"/>
    </row>
    <row r="100" spans="1:14" x14ac:dyDescent="0.25">
      <c r="A100" s="19" t="s">
        <v>128</v>
      </c>
      <c r="B100" s="199">
        <v>0.27122309</v>
      </c>
      <c r="C100" s="20">
        <f t="shared" si="8"/>
        <v>3.4778852058524271E-3</v>
      </c>
      <c r="D100" s="199">
        <v>4.7609949900000004</v>
      </c>
      <c r="E100" s="63">
        <f t="shared" si="9"/>
        <v>4.353599172835905E-2</v>
      </c>
      <c r="F100" s="199">
        <v>0</v>
      </c>
      <c r="G100" s="199">
        <v>1.4456281200000001</v>
      </c>
      <c r="H100" s="102">
        <f t="shared" si="10"/>
        <v>1.4456281200000001</v>
      </c>
      <c r="I100" s="63">
        <f t="shared" si="11"/>
        <v>0</v>
      </c>
      <c r="J100" s="63">
        <f t="shared" si="14"/>
        <v>1.2083172026562668E-2</v>
      </c>
      <c r="K100" s="63">
        <f t="shared" si="12"/>
        <v>-69.636008375635782</v>
      </c>
      <c r="L100" s="63">
        <f t="shared" si="13"/>
        <v>433.0033368471689</v>
      </c>
      <c r="N100" s="93"/>
    </row>
    <row r="101" spans="1:14" x14ac:dyDescent="0.25">
      <c r="A101" s="19" t="s">
        <v>51</v>
      </c>
      <c r="B101" s="199">
        <v>3.3544387599999999</v>
      </c>
      <c r="C101" s="20">
        <f t="shared" si="8"/>
        <v>4.3013863374766363E-2</v>
      </c>
      <c r="D101" s="199">
        <v>1.4831409</v>
      </c>
      <c r="E101" s="63">
        <f t="shared" si="9"/>
        <v>1.3562293195017833E-2</v>
      </c>
      <c r="F101" s="199">
        <v>1.3825456</v>
      </c>
      <c r="G101" s="199">
        <v>0</v>
      </c>
      <c r="H101" s="102">
        <f t="shared" si="10"/>
        <v>1.3825456</v>
      </c>
      <c r="I101" s="63">
        <f t="shared" si="11"/>
        <v>1.1555901609998635E-2</v>
      </c>
      <c r="J101" s="63">
        <f t="shared" si="14"/>
        <v>0</v>
      </c>
      <c r="K101" s="63">
        <f t="shared" si="12"/>
        <v>-6.7825855250839613</v>
      </c>
      <c r="L101" s="63">
        <f t="shared" si="13"/>
        <v>-58.784592627352062</v>
      </c>
      <c r="N101" s="93"/>
    </row>
    <row r="102" spans="1:14" x14ac:dyDescent="0.25">
      <c r="A102" s="19" t="s">
        <v>226</v>
      </c>
      <c r="B102" s="199">
        <v>1.6877999999999999E-4</v>
      </c>
      <c r="C102" s="20">
        <f t="shared" si="8"/>
        <v>2.1642606646940442E-6</v>
      </c>
      <c r="D102" s="199">
        <v>7.6742720199999992</v>
      </c>
      <c r="E102" s="63">
        <f t="shared" si="9"/>
        <v>7.0175886319069056E-2</v>
      </c>
      <c r="F102" s="199">
        <v>1.3365469399999999</v>
      </c>
      <c r="G102" s="199">
        <v>0</v>
      </c>
      <c r="H102" s="102">
        <f t="shared" si="10"/>
        <v>1.3365469399999999</v>
      </c>
      <c r="I102" s="63">
        <f t="shared" si="11"/>
        <v>1.1171425330046798E-2</v>
      </c>
      <c r="J102" s="63">
        <f t="shared" si="14"/>
        <v>0</v>
      </c>
      <c r="K102" s="63">
        <f t="shared" si="12"/>
        <v>-82.584055705651153</v>
      </c>
      <c r="L102" s="63">
        <f t="shared" si="13"/>
        <v>791787.03637871775</v>
      </c>
      <c r="N102" s="93"/>
    </row>
    <row r="103" spans="1:14" x14ac:dyDescent="0.25">
      <c r="A103" s="19" t="s">
        <v>134</v>
      </c>
      <c r="B103" s="199">
        <v>2.1219294900000003</v>
      </c>
      <c r="C103" s="20">
        <f t="shared" si="8"/>
        <v>2.7209435528269321E-2</v>
      </c>
      <c r="D103" s="199">
        <v>0.24996536</v>
      </c>
      <c r="E103" s="63">
        <f t="shared" si="9"/>
        <v>2.2857595666859317E-3</v>
      </c>
      <c r="F103" s="199">
        <v>0.33480293</v>
      </c>
      <c r="G103" s="199">
        <v>0.80255673999999999</v>
      </c>
      <c r="H103" s="102">
        <f t="shared" si="10"/>
        <v>1.1373596699999999</v>
      </c>
      <c r="I103" s="63">
        <f t="shared" si="11"/>
        <v>2.7984246724442655E-3</v>
      </c>
      <c r="J103" s="63">
        <f t="shared" si="14"/>
        <v>6.7081091024276205E-3</v>
      </c>
      <c r="K103" s="63">
        <f t="shared" si="12"/>
        <v>355.00691375797027</v>
      </c>
      <c r="L103" s="63">
        <f t="shared" si="13"/>
        <v>-46.399742528673762</v>
      </c>
      <c r="N103" s="93"/>
    </row>
    <row r="104" spans="1:14" x14ac:dyDescent="0.25">
      <c r="A104" s="19" t="s">
        <v>135</v>
      </c>
      <c r="B104" s="199">
        <v>8.7971728900000006</v>
      </c>
      <c r="C104" s="20">
        <f t="shared" si="8"/>
        <v>0.11280587300829381</v>
      </c>
      <c r="D104" s="199">
        <v>1.05227271</v>
      </c>
      <c r="E104" s="63">
        <f t="shared" si="9"/>
        <v>9.6223029208728408E-3</v>
      </c>
      <c r="F104" s="199">
        <v>0.74654531000000002</v>
      </c>
      <c r="G104" s="199">
        <v>0.26578847</v>
      </c>
      <c r="H104" s="102">
        <f t="shared" si="10"/>
        <v>1.0123337800000001</v>
      </c>
      <c r="I104" s="63">
        <f t="shared" si="11"/>
        <v>6.2399418505732695E-3</v>
      </c>
      <c r="J104" s="63">
        <f t="shared" si="14"/>
        <v>2.2215725892817382E-3</v>
      </c>
      <c r="K104" s="63">
        <f t="shared" si="12"/>
        <v>-3.7954923301203869</v>
      </c>
      <c r="L104" s="63">
        <f t="shared" si="13"/>
        <v>-88.49251012048714</v>
      </c>
      <c r="N104" s="93"/>
    </row>
    <row r="105" spans="1:14" x14ac:dyDescent="0.25">
      <c r="A105" s="19" t="s">
        <v>105</v>
      </c>
      <c r="B105" s="199">
        <v>0.76275146999999999</v>
      </c>
      <c r="C105" s="20">
        <f t="shared" si="8"/>
        <v>9.7807382596193822E-3</v>
      </c>
      <c r="D105" s="199">
        <v>0.28300202000000002</v>
      </c>
      <c r="E105" s="63">
        <f t="shared" si="9"/>
        <v>2.587856871873941E-3</v>
      </c>
      <c r="F105" s="199">
        <v>0.39220587000000001</v>
      </c>
      <c r="G105" s="199">
        <v>0.55552946999999997</v>
      </c>
      <c r="H105" s="102">
        <f t="shared" si="10"/>
        <v>0.94773533999999993</v>
      </c>
      <c r="I105" s="63">
        <f t="shared" si="11"/>
        <v>3.2782227541600911E-3</v>
      </c>
      <c r="J105" s="63">
        <f t="shared" si="14"/>
        <v>4.6433505678038309E-3</v>
      </c>
      <c r="K105" s="63">
        <f t="shared" si="12"/>
        <v>234.88642236546573</v>
      </c>
      <c r="L105" s="63">
        <f t="shared" si="13"/>
        <v>24.252181382226624</v>
      </c>
      <c r="N105" s="93"/>
    </row>
    <row r="106" spans="1:14" x14ac:dyDescent="0.25">
      <c r="A106" s="19" t="s">
        <v>142</v>
      </c>
      <c r="B106" s="199">
        <v>4.32299582</v>
      </c>
      <c r="C106" s="20">
        <f t="shared" si="8"/>
        <v>5.5433640282395877E-2</v>
      </c>
      <c r="D106" s="199">
        <v>0.54591058999999997</v>
      </c>
      <c r="E106" s="63">
        <f t="shared" si="9"/>
        <v>4.9919731023837111E-3</v>
      </c>
      <c r="F106" s="199">
        <v>7.4127999999999999E-2</v>
      </c>
      <c r="G106" s="199">
        <v>0.81093231999999993</v>
      </c>
      <c r="H106" s="102">
        <f t="shared" si="10"/>
        <v>0.8850603199999999</v>
      </c>
      <c r="I106" s="63">
        <f t="shared" si="11"/>
        <v>6.1959321598215554E-4</v>
      </c>
      <c r="J106" s="63">
        <f t="shared" si="14"/>
        <v>6.778115746987245E-3</v>
      </c>
      <c r="K106" s="63">
        <f t="shared" si="12"/>
        <v>62.125508501309689</v>
      </c>
      <c r="L106" s="63">
        <f t="shared" si="13"/>
        <v>-79.526690358909491</v>
      </c>
      <c r="N106" s="93"/>
    </row>
    <row r="107" spans="1:14" x14ac:dyDescent="0.25">
      <c r="A107" s="19" t="s">
        <v>103</v>
      </c>
      <c r="B107" s="199">
        <v>0.94719023999999996</v>
      </c>
      <c r="C107" s="20">
        <f t="shared" si="8"/>
        <v>1.2145790842600495E-2</v>
      </c>
      <c r="D107" s="199">
        <v>1.1902771000000001</v>
      </c>
      <c r="E107" s="63">
        <f t="shared" si="9"/>
        <v>1.0884257196005829E-2</v>
      </c>
      <c r="F107" s="199">
        <v>0.41875477</v>
      </c>
      <c r="G107" s="199">
        <v>0.46403983000000004</v>
      </c>
      <c r="H107" s="102">
        <f t="shared" si="10"/>
        <v>0.88279459999999998</v>
      </c>
      <c r="I107" s="63">
        <f t="shared" si="11"/>
        <v>3.5001297033802055E-3</v>
      </c>
      <c r="J107" s="63">
        <f t="shared" si="14"/>
        <v>3.8786414123342435E-3</v>
      </c>
      <c r="K107" s="63">
        <f t="shared" si="12"/>
        <v>-25.832850182533129</v>
      </c>
      <c r="L107" s="63">
        <f t="shared" si="13"/>
        <v>-6.7985962355355367</v>
      </c>
      <c r="N107" s="93"/>
    </row>
    <row r="108" spans="1:14" x14ac:dyDescent="0.25">
      <c r="A108" s="19" t="s">
        <v>4</v>
      </c>
      <c r="B108" s="199">
        <v>1.7090727299999999</v>
      </c>
      <c r="C108" s="20">
        <f t="shared" si="8"/>
        <v>2.1915386198840293E-2</v>
      </c>
      <c r="D108" s="199">
        <v>1.6257845200000001</v>
      </c>
      <c r="E108" s="63">
        <f t="shared" si="9"/>
        <v>1.4866670005635565E-2</v>
      </c>
      <c r="F108" s="199">
        <v>0.81023760999999994</v>
      </c>
      <c r="G108" s="199">
        <v>5.7215299999999998E-3</v>
      </c>
      <c r="H108" s="102">
        <f t="shared" si="10"/>
        <v>0.81595913999999992</v>
      </c>
      <c r="I108" s="63">
        <f t="shared" si="11"/>
        <v>6.7723090666090479E-3</v>
      </c>
      <c r="J108" s="63">
        <f t="shared" si="14"/>
        <v>4.7822970713338857E-5</v>
      </c>
      <c r="K108" s="63">
        <f t="shared" si="12"/>
        <v>-49.81135999498877</v>
      </c>
      <c r="L108" s="63">
        <f t="shared" si="13"/>
        <v>-52.257202067696682</v>
      </c>
      <c r="N108" s="93"/>
    </row>
    <row r="109" spans="1:14" x14ac:dyDescent="0.25">
      <c r="A109" s="19" t="s">
        <v>194</v>
      </c>
      <c r="B109" s="199">
        <v>7.7326283899999995</v>
      </c>
      <c r="C109" s="20">
        <f t="shared" si="8"/>
        <v>9.9155252157681228E-2</v>
      </c>
      <c r="D109" s="199">
        <v>0.58656132999999999</v>
      </c>
      <c r="E109" s="63">
        <f t="shared" si="9"/>
        <v>5.3636958796831847E-3</v>
      </c>
      <c r="F109" s="199">
        <v>0</v>
      </c>
      <c r="G109" s="199">
        <v>0.77760348000000001</v>
      </c>
      <c r="H109" s="102">
        <f t="shared" si="10"/>
        <v>0.77760348000000001</v>
      </c>
      <c r="I109" s="63">
        <f t="shared" si="11"/>
        <v>0</v>
      </c>
      <c r="J109" s="63">
        <f t="shared" si="14"/>
        <v>6.499539188054659E-3</v>
      </c>
      <c r="K109" s="63">
        <f t="shared" si="12"/>
        <v>32.569850794630462</v>
      </c>
      <c r="L109" s="63">
        <f t="shared" si="13"/>
        <v>-89.943865904565996</v>
      </c>
      <c r="N109" s="93"/>
    </row>
    <row r="110" spans="1:14" x14ac:dyDescent="0.25">
      <c r="A110" s="19" t="s">
        <v>127</v>
      </c>
      <c r="B110" s="199">
        <v>0.20256650000000001</v>
      </c>
      <c r="C110" s="20">
        <f t="shared" si="8"/>
        <v>2.5975038981795604E-3</v>
      </c>
      <c r="D110" s="199">
        <v>0.65253679000000009</v>
      </c>
      <c r="E110" s="63">
        <f t="shared" si="9"/>
        <v>5.9669956283423791E-3</v>
      </c>
      <c r="F110" s="199">
        <v>0.77125204000000003</v>
      </c>
      <c r="G110" s="199">
        <v>0</v>
      </c>
      <c r="H110" s="102">
        <f t="shared" si="10"/>
        <v>0.77125204000000003</v>
      </c>
      <c r="I110" s="63">
        <f t="shared" si="11"/>
        <v>6.4464511628048518E-3</v>
      </c>
      <c r="J110" s="63">
        <f t="shared" si="14"/>
        <v>0</v>
      </c>
      <c r="K110" s="63">
        <f t="shared" si="12"/>
        <v>18.192882274116663</v>
      </c>
      <c r="L110" s="63">
        <f t="shared" si="13"/>
        <v>280.74017174606854</v>
      </c>
      <c r="N110" s="93"/>
    </row>
    <row r="111" spans="1:14" x14ac:dyDescent="0.25">
      <c r="A111" s="19" t="s">
        <v>122</v>
      </c>
      <c r="B111" s="199">
        <v>0.51466301999999997</v>
      </c>
      <c r="C111" s="20">
        <f t="shared" si="8"/>
        <v>6.5995078194018503E-3</v>
      </c>
      <c r="D111" s="199">
        <v>0.77447125000000006</v>
      </c>
      <c r="E111" s="63">
        <f t="shared" si="9"/>
        <v>7.082001557378639E-3</v>
      </c>
      <c r="F111" s="199">
        <v>0.28596726</v>
      </c>
      <c r="G111" s="199">
        <v>0.46735781999999998</v>
      </c>
      <c r="H111" s="102">
        <f t="shared" si="10"/>
        <v>0.75332507999999998</v>
      </c>
      <c r="I111" s="63">
        <f t="shared" si="11"/>
        <v>2.3902354614856089E-3</v>
      </c>
      <c r="J111" s="63">
        <f t="shared" si="14"/>
        <v>3.9063745778681385E-3</v>
      </c>
      <c r="K111" s="63">
        <f t="shared" si="12"/>
        <v>-2.7304009025512666</v>
      </c>
      <c r="L111" s="63">
        <f t="shared" si="13"/>
        <v>46.372490489019391</v>
      </c>
      <c r="N111" s="93"/>
    </row>
    <row r="112" spans="1:14" x14ac:dyDescent="0.25">
      <c r="A112" s="19" t="s">
        <v>185</v>
      </c>
      <c r="B112" s="199">
        <v>6.4887822999999996</v>
      </c>
      <c r="C112" s="20">
        <f t="shared" si="8"/>
        <v>8.3205452622662338E-2</v>
      </c>
      <c r="D112" s="199">
        <v>0.53492165000000003</v>
      </c>
      <c r="E112" s="63">
        <f t="shared" si="9"/>
        <v>4.8914868800817987E-3</v>
      </c>
      <c r="F112" s="199">
        <v>0</v>
      </c>
      <c r="G112" s="199">
        <v>0.74104164000000006</v>
      </c>
      <c r="H112" s="102">
        <f t="shared" si="10"/>
        <v>0.74104164000000006</v>
      </c>
      <c r="I112" s="63">
        <f t="shared" si="11"/>
        <v>0</v>
      </c>
      <c r="J112" s="63">
        <f t="shared" si="14"/>
        <v>6.1939398460000381E-3</v>
      </c>
      <c r="K112" s="63">
        <f t="shared" si="12"/>
        <v>38.532744000920502</v>
      </c>
      <c r="L112" s="63">
        <f t="shared" si="13"/>
        <v>-88.579650144835341</v>
      </c>
      <c r="N112" s="93"/>
    </row>
    <row r="113" spans="1:14" x14ac:dyDescent="0.25">
      <c r="A113" s="19" t="s">
        <v>136</v>
      </c>
      <c r="B113" s="199">
        <v>2.85685E-2</v>
      </c>
      <c r="C113" s="20">
        <f t="shared" si="8"/>
        <v>3.6633298257679708E-4</v>
      </c>
      <c r="D113" s="199">
        <v>9.1118619999999997E-2</v>
      </c>
      <c r="E113" s="63">
        <f t="shared" si="9"/>
        <v>8.3321647994834193E-4</v>
      </c>
      <c r="F113" s="199">
        <v>8.269760000000001E-3</v>
      </c>
      <c r="G113" s="199">
        <v>0.72566573999999995</v>
      </c>
      <c r="H113" s="102">
        <f t="shared" si="10"/>
        <v>0.73393549999999996</v>
      </c>
      <c r="I113" s="63">
        <f t="shared" si="11"/>
        <v>6.912215618660413E-5</v>
      </c>
      <c r="J113" s="63">
        <f t="shared" si="14"/>
        <v>6.065421562360656E-3</v>
      </c>
      <c r="K113" s="63">
        <f t="shared" si="12"/>
        <v>705.47258068658198</v>
      </c>
      <c r="L113" s="63">
        <f t="shared" si="13"/>
        <v>2469.0375763515758</v>
      </c>
      <c r="N113" s="93"/>
    </row>
    <row r="114" spans="1:14" x14ac:dyDescent="0.25">
      <c r="A114" s="19" t="s">
        <v>192</v>
      </c>
      <c r="B114" s="199">
        <v>1.5631199999999999E-3</v>
      </c>
      <c r="C114" s="20">
        <f t="shared" si="8"/>
        <v>2.0043838903878152E-5</v>
      </c>
      <c r="D114" s="199">
        <v>5.0089599999999998E-3</v>
      </c>
      <c r="E114" s="63">
        <f t="shared" si="9"/>
        <v>4.5803459483934755E-5</v>
      </c>
      <c r="F114" s="199">
        <v>0</v>
      </c>
      <c r="G114" s="199">
        <v>0.72224255000000004</v>
      </c>
      <c r="H114" s="102">
        <f t="shared" si="10"/>
        <v>0.72224255000000004</v>
      </c>
      <c r="I114" s="63">
        <f t="shared" si="11"/>
        <v>0</v>
      </c>
      <c r="J114" s="63">
        <f t="shared" si="14"/>
        <v>6.0368090906763004E-3</v>
      </c>
      <c r="K114" s="63">
        <f t="shared" si="12"/>
        <v>14319.01213026257</v>
      </c>
      <c r="L114" s="63">
        <f t="shared" si="13"/>
        <v>46105.188981012339</v>
      </c>
      <c r="N114" s="93"/>
    </row>
    <row r="115" spans="1:14" x14ac:dyDescent="0.25">
      <c r="A115" s="19" t="s">
        <v>89</v>
      </c>
      <c r="B115" s="199">
        <v>0.29476331</v>
      </c>
      <c r="C115" s="20">
        <f t="shared" si="8"/>
        <v>3.7797407111507093E-3</v>
      </c>
      <c r="D115" s="199">
        <v>0.77912190000000003</v>
      </c>
      <c r="E115" s="63">
        <f t="shared" si="9"/>
        <v>7.1245285208299267E-3</v>
      </c>
      <c r="F115" s="199">
        <v>6.7498999999999997E-3</v>
      </c>
      <c r="G115" s="199">
        <v>0.71055212000000001</v>
      </c>
      <c r="H115" s="102">
        <f t="shared" si="10"/>
        <v>0.71730201999999998</v>
      </c>
      <c r="I115" s="63">
        <f t="shared" si="11"/>
        <v>5.6418522671027845E-5</v>
      </c>
      <c r="J115" s="63">
        <f t="shared" si="14"/>
        <v>5.9390955260325189E-3</v>
      </c>
      <c r="K115" s="63">
        <f t="shared" si="12"/>
        <v>-7.934558122419622</v>
      </c>
      <c r="L115" s="63">
        <f t="shared" si="13"/>
        <v>143.34847508667207</v>
      </c>
      <c r="N115" s="93"/>
    </row>
    <row r="116" spans="1:14" x14ac:dyDescent="0.25">
      <c r="A116" s="19" t="s">
        <v>3</v>
      </c>
      <c r="B116" s="199">
        <v>0.68769142000000005</v>
      </c>
      <c r="C116" s="20">
        <f t="shared" si="8"/>
        <v>8.8182455845099619E-3</v>
      </c>
      <c r="D116" s="199">
        <v>1.00361721</v>
      </c>
      <c r="E116" s="63">
        <f t="shared" si="9"/>
        <v>9.1773821742666423E-3</v>
      </c>
      <c r="F116" s="199">
        <v>0.67728999999999995</v>
      </c>
      <c r="G116" s="199">
        <v>0</v>
      </c>
      <c r="H116" s="102">
        <f t="shared" si="10"/>
        <v>0.67728999999999995</v>
      </c>
      <c r="I116" s="63">
        <f t="shared" si="11"/>
        <v>5.6610766411147491E-3</v>
      </c>
      <c r="J116" s="63">
        <f t="shared" si="14"/>
        <v>0</v>
      </c>
      <c r="K116" s="63">
        <f t="shared" si="12"/>
        <v>-32.515107029701106</v>
      </c>
      <c r="L116" s="63">
        <f t="shared" si="13"/>
        <v>-1.5125126906483932</v>
      </c>
      <c r="N116" s="93"/>
    </row>
    <row r="117" spans="1:14" x14ac:dyDescent="0.25">
      <c r="A117" s="19" t="s">
        <v>214</v>
      </c>
      <c r="B117" s="199">
        <v>2.5359622100000001</v>
      </c>
      <c r="C117" s="20">
        <f t="shared" si="8"/>
        <v>3.2518564156023097E-2</v>
      </c>
      <c r="D117" s="199">
        <v>1.2909339799999999</v>
      </c>
      <c r="E117" s="63">
        <f t="shared" si="9"/>
        <v>1.1804694437441032E-2</v>
      </c>
      <c r="F117" s="199">
        <v>0</v>
      </c>
      <c r="G117" s="199">
        <v>0.60443504000000003</v>
      </c>
      <c r="H117" s="102">
        <f t="shared" si="10"/>
        <v>0.60443504000000003</v>
      </c>
      <c r="I117" s="63">
        <f t="shared" si="11"/>
        <v>0</v>
      </c>
      <c r="J117" s="63">
        <f t="shared" si="14"/>
        <v>5.0521240325639817E-3</v>
      </c>
      <c r="K117" s="63">
        <f t="shared" si="12"/>
        <v>-53.178470056230132</v>
      </c>
      <c r="L117" s="63">
        <f t="shared" si="13"/>
        <v>-76.16545555700533</v>
      </c>
      <c r="N117" s="93"/>
    </row>
    <row r="118" spans="1:14" x14ac:dyDescent="0.25">
      <c r="A118" s="19" t="s">
        <v>22</v>
      </c>
      <c r="B118" s="199">
        <v>0.23005142000000001</v>
      </c>
      <c r="C118" s="20">
        <f t="shared" si="8"/>
        <v>2.9499421682842092E-3</v>
      </c>
      <c r="D118" s="199">
        <v>2.3019253399999999</v>
      </c>
      <c r="E118" s="63">
        <f t="shared" si="9"/>
        <v>2.1049508090648105E-2</v>
      </c>
      <c r="F118" s="199">
        <v>1.71072E-3</v>
      </c>
      <c r="G118" s="199">
        <v>0.58058466000000009</v>
      </c>
      <c r="H118" s="102">
        <f t="shared" si="10"/>
        <v>0.58229538000000014</v>
      </c>
      <c r="I118" s="63">
        <f t="shared" si="11"/>
        <v>1.429892222163006E-5</v>
      </c>
      <c r="J118" s="63">
        <f t="shared" si="14"/>
        <v>4.8527724562824623E-3</v>
      </c>
      <c r="K118" s="63">
        <f t="shared" si="12"/>
        <v>-74.703984969382191</v>
      </c>
      <c r="L118" s="63">
        <f t="shared" si="13"/>
        <v>153.11531656705279</v>
      </c>
      <c r="N118" s="93"/>
    </row>
    <row r="119" spans="1:14" x14ac:dyDescent="0.25">
      <c r="A119" s="19" t="s">
        <v>148</v>
      </c>
      <c r="B119" s="199">
        <v>1.5472698999999999</v>
      </c>
      <c r="C119" s="20">
        <f t="shared" si="8"/>
        <v>1.9840593566981202E-2</v>
      </c>
      <c r="D119" s="199">
        <v>0.52700430000000009</v>
      </c>
      <c r="E119" s="63">
        <f t="shared" si="9"/>
        <v>4.819088214501493E-3</v>
      </c>
      <c r="F119" s="199">
        <v>0.49746015000000005</v>
      </c>
      <c r="G119" s="199">
        <v>7.8836679999999992E-2</v>
      </c>
      <c r="H119" s="102">
        <f t="shared" si="10"/>
        <v>0.57629682999999998</v>
      </c>
      <c r="I119" s="63">
        <f t="shared" si="11"/>
        <v>4.1579825998470958E-3</v>
      </c>
      <c r="J119" s="63">
        <f t="shared" si="14"/>
        <v>6.5895035747026872E-4</v>
      </c>
      <c r="K119" s="63">
        <f t="shared" si="12"/>
        <v>9.3533449347566808</v>
      </c>
      <c r="L119" s="63">
        <f t="shared" si="13"/>
        <v>-62.75395585476069</v>
      </c>
      <c r="N119" s="93"/>
    </row>
    <row r="120" spans="1:14" x14ac:dyDescent="0.25">
      <c r="A120" s="19" t="s">
        <v>256</v>
      </c>
      <c r="B120" s="199">
        <v>0.26027772999999998</v>
      </c>
      <c r="C120" s="20">
        <f t="shared" si="8"/>
        <v>3.3375331966752995E-3</v>
      </c>
      <c r="D120" s="199">
        <v>0.82024680000000005</v>
      </c>
      <c r="E120" s="63">
        <f t="shared" si="9"/>
        <v>7.5005871619312466E-3</v>
      </c>
      <c r="F120" s="199">
        <v>0.11364007000000001</v>
      </c>
      <c r="G120" s="199">
        <v>0.42363076</v>
      </c>
      <c r="H120" s="102">
        <f t="shared" si="10"/>
        <v>0.53727082999999998</v>
      </c>
      <c r="I120" s="63">
        <f t="shared" si="11"/>
        <v>9.4985182975039517E-4</v>
      </c>
      <c r="J120" s="63">
        <f t="shared" si="14"/>
        <v>3.5408852927013368E-3</v>
      </c>
      <c r="K120" s="63">
        <f t="shared" si="12"/>
        <v>-34.498881312307475</v>
      </c>
      <c r="L120" s="63">
        <f t="shared" si="13"/>
        <v>106.42212839338963</v>
      </c>
      <c r="N120" s="93"/>
    </row>
    <row r="121" spans="1:14" x14ac:dyDescent="0.25">
      <c r="A121" s="19" t="s">
        <v>40</v>
      </c>
      <c r="B121" s="199">
        <v>4.6863000000000002E-2</v>
      </c>
      <c r="C121" s="20">
        <f t="shared" si="8"/>
        <v>6.0092278427276342E-4</v>
      </c>
      <c r="D121" s="199">
        <v>0.55155710999999996</v>
      </c>
      <c r="E121" s="63">
        <f t="shared" si="9"/>
        <v>5.04360660515579E-3</v>
      </c>
      <c r="F121" s="199">
        <v>0.53199265000000007</v>
      </c>
      <c r="G121" s="199">
        <v>0</v>
      </c>
      <c r="H121" s="102">
        <f t="shared" si="10"/>
        <v>0.53199265000000007</v>
      </c>
      <c r="I121" s="63">
        <f t="shared" si="11"/>
        <v>4.4466198587897873E-3</v>
      </c>
      <c r="J121" s="63">
        <f t="shared" si="14"/>
        <v>0</v>
      </c>
      <c r="K121" s="63">
        <f t="shared" si="12"/>
        <v>-3.5471322271595551</v>
      </c>
      <c r="L121" s="63">
        <f t="shared" si="13"/>
        <v>1035.2082666495955</v>
      </c>
      <c r="N121" s="93"/>
    </row>
    <row r="122" spans="1:14" x14ac:dyDescent="0.25">
      <c r="A122" s="19" t="s">
        <v>237</v>
      </c>
      <c r="B122" s="199">
        <v>2.0239203200000002</v>
      </c>
      <c r="C122" s="20">
        <f t="shared" si="8"/>
        <v>2.5952667004686479E-2</v>
      </c>
      <c r="D122" s="199">
        <v>0.23561752</v>
      </c>
      <c r="E122" s="63">
        <f t="shared" si="9"/>
        <v>2.1545585373061848E-3</v>
      </c>
      <c r="F122" s="199">
        <v>0.10120902000000001</v>
      </c>
      <c r="G122" s="199">
        <v>0.42856734000000002</v>
      </c>
      <c r="H122" s="102">
        <f t="shared" si="10"/>
        <v>0.52977636000000006</v>
      </c>
      <c r="I122" s="63">
        <f t="shared" si="11"/>
        <v>8.4594784950629061E-4</v>
      </c>
      <c r="J122" s="63">
        <f t="shared" si="14"/>
        <v>3.5821473189013315E-3</v>
      </c>
      <c r="K122" s="63">
        <f t="shared" si="12"/>
        <v>124.84591128877005</v>
      </c>
      <c r="L122" s="63">
        <f t="shared" si="13"/>
        <v>-73.824248179888812</v>
      </c>
      <c r="N122" s="93"/>
    </row>
    <row r="123" spans="1:14" x14ac:dyDescent="0.25">
      <c r="A123" s="19" t="s">
        <v>206</v>
      </c>
      <c r="B123" s="199">
        <v>0.71276048000000003</v>
      </c>
      <c r="C123" s="20">
        <f t="shared" si="8"/>
        <v>9.1397053573435607E-3</v>
      </c>
      <c r="D123" s="199">
        <v>0.28842311999999998</v>
      </c>
      <c r="E123" s="63">
        <f t="shared" si="9"/>
        <v>2.6374290653449119E-3</v>
      </c>
      <c r="F123" s="199">
        <v>0</v>
      </c>
      <c r="G123" s="199">
        <v>0.48613165999999997</v>
      </c>
      <c r="H123" s="102">
        <f t="shared" si="10"/>
        <v>0.48613165999999997</v>
      </c>
      <c r="I123" s="63">
        <f t="shared" si="11"/>
        <v>0</v>
      </c>
      <c r="J123" s="63">
        <f t="shared" si="14"/>
        <v>4.063294282998918E-3</v>
      </c>
      <c r="K123" s="63">
        <f t="shared" si="12"/>
        <v>68.548090042157511</v>
      </c>
      <c r="L123" s="63">
        <f t="shared" si="13"/>
        <v>-31.795929538629874</v>
      </c>
      <c r="N123" s="93"/>
    </row>
    <row r="124" spans="1:14" x14ac:dyDescent="0.25">
      <c r="A124" s="19" t="s">
        <v>238</v>
      </c>
      <c r="B124" s="199">
        <v>0.14956143999999999</v>
      </c>
      <c r="C124" s="20">
        <f t="shared" si="8"/>
        <v>1.9178216705000501E-3</v>
      </c>
      <c r="D124" s="199">
        <v>1.7042006000000001</v>
      </c>
      <c r="E124" s="63">
        <f t="shared" si="9"/>
        <v>1.5583730581717022E-2</v>
      </c>
      <c r="F124" s="199">
        <v>7.7937240000000005E-2</v>
      </c>
      <c r="G124" s="199">
        <v>0.38091713999999999</v>
      </c>
      <c r="H124" s="102">
        <f t="shared" si="10"/>
        <v>0.45885438000000001</v>
      </c>
      <c r="I124" s="63">
        <f t="shared" si="11"/>
        <v>6.5143245705230276E-4</v>
      </c>
      <c r="J124" s="63">
        <f t="shared" si="14"/>
        <v>3.1838667682296158E-3</v>
      </c>
      <c r="K124" s="63">
        <f t="shared" si="12"/>
        <v>-73.075095736969004</v>
      </c>
      <c r="L124" s="63">
        <f t="shared" si="13"/>
        <v>206.79992115614829</v>
      </c>
      <c r="N124" s="93"/>
    </row>
    <row r="125" spans="1:14" x14ac:dyDescent="0.25">
      <c r="A125" s="19" t="s">
        <v>117</v>
      </c>
      <c r="B125" s="199">
        <v>0.74728040000000007</v>
      </c>
      <c r="C125" s="20">
        <f t="shared" si="8"/>
        <v>9.5823532125656578E-3</v>
      </c>
      <c r="D125" s="199">
        <v>0.17321332</v>
      </c>
      <c r="E125" s="63">
        <f t="shared" si="9"/>
        <v>1.5839154803986906E-3</v>
      </c>
      <c r="F125" s="199">
        <v>6.3790399999999997E-2</v>
      </c>
      <c r="G125" s="199">
        <v>0.38655399000000001</v>
      </c>
      <c r="H125" s="102">
        <f t="shared" si="10"/>
        <v>0.45034439000000004</v>
      </c>
      <c r="I125" s="63">
        <f t="shared" si="11"/>
        <v>5.3318717737950699E-4</v>
      </c>
      <c r="J125" s="63">
        <f t="shared" si="14"/>
        <v>3.2309819476423756E-3</v>
      </c>
      <c r="K125" s="63">
        <f t="shared" si="12"/>
        <v>159.99408705981736</v>
      </c>
      <c r="L125" s="63">
        <f t="shared" si="13"/>
        <v>-39.735554418395026</v>
      </c>
      <c r="N125" s="93"/>
    </row>
    <row r="126" spans="1:14" x14ac:dyDescent="0.25">
      <c r="A126" s="19" t="s">
        <v>180</v>
      </c>
      <c r="B126" s="199">
        <v>1.14471959</v>
      </c>
      <c r="C126" s="20">
        <f t="shared" si="8"/>
        <v>1.4678703523768776E-2</v>
      </c>
      <c r="D126" s="199">
        <v>1.54374927</v>
      </c>
      <c r="E126" s="63">
        <f t="shared" si="9"/>
        <v>1.4116514634135401E-2</v>
      </c>
      <c r="F126" s="199">
        <v>0</v>
      </c>
      <c r="G126" s="199">
        <v>0.44185555999999998</v>
      </c>
      <c r="H126" s="102">
        <f t="shared" si="10"/>
        <v>0.44185555999999998</v>
      </c>
      <c r="I126" s="63">
        <f t="shared" si="11"/>
        <v>0</v>
      </c>
      <c r="J126" s="63">
        <f t="shared" si="14"/>
        <v>3.6932158890027557E-3</v>
      </c>
      <c r="K126" s="63">
        <f t="shared" si="12"/>
        <v>-71.377763955153156</v>
      </c>
      <c r="L126" s="63">
        <f t="shared" si="13"/>
        <v>-61.400541769360309</v>
      </c>
      <c r="N126" s="93"/>
    </row>
    <row r="127" spans="1:14" x14ac:dyDescent="0.25">
      <c r="A127" s="19" t="s">
        <v>5</v>
      </c>
      <c r="B127" s="199">
        <v>4.1741957699999999</v>
      </c>
      <c r="C127" s="20">
        <f t="shared" si="8"/>
        <v>5.3525581892068193E-2</v>
      </c>
      <c r="D127" s="199">
        <v>6.4701889999999998E-2</v>
      </c>
      <c r="E127" s="63">
        <f t="shared" si="9"/>
        <v>5.9165383575612569E-4</v>
      </c>
      <c r="F127" s="199">
        <v>0.42040966999999996</v>
      </c>
      <c r="G127" s="199">
        <v>1.5627510000000001E-2</v>
      </c>
      <c r="H127" s="102">
        <f t="shared" si="10"/>
        <v>0.43603717999999997</v>
      </c>
      <c r="I127" s="63">
        <f t="shared" si="11"/>
        <v>3.513962058402988E-3</v>
      </c>
      <c r="J127" s="63">
        <f t="shared" si="14"/>
        <v>1.3062134657205505E-4</v>
      </c>
      <c r="K127" s="63">
        <f t="shared" si="12"/>
        <v>573.91722251081069</v>
      </c>
      <c r="L127" s="63">
        <f t="shared" si="13"/>
        <v>-89.553983473084685</v>
      </c>
      <c r="N127" s="93"/>
    </row>
    <row r="128" spans="1:14" x14ac:dyDescent="0.25">
      <c r="A128" s="19" t="s">
        <v>116</v>
      </c>
      <c r="B128" s="199">
        <v>0.12500850999999999</v>
      </c>
      <c r="C128" s="20">
        <f t="shared" si="8"/>
        <v>1.6029802165245413E-3</v>
      </c>
      <c r="D128" s="199">
        <v>0.25976329999999997</v>
      </c>
      <c r="E128" s="63">
        <f t="shared" si="9"/>
        <v>2.3753549213735362E-3</v>
      </c>
      <c r="F128" s="199">
        <v>2.714426E-2</v>
      </c>
      <c r="G128" s="199">
        <v>0.38691385</v>
      </c>
      <c r="H128" s="102">
        <f t="shared" si="10"/>
        <v>0.41405810999999998</v>
      </c>
      <c r="I128" s="63">
        <f t="shared" si="11"/>
        <v>2.2688322022522916E-4</v>
      </c>
      <c r="J128" s="63">
        <f t="shared" si="14"/>
        <v>3.2339898099171343E-3</v>
      </c>
      <c r="K128" s="63">
        <f t="shared" si="12"/>
        <v>59.398232929747977</v>
      </c>
      <c r="L128" s="63">
        <f t="shared" si="13"/>
        <v>231.22393827428232</v>
      </c>
      <c r="N128" s="93"/>
    </row>
    <row r="129" spans="1:14" x14ac:dyDescent="0.25">
      <c r="A129" s="19" t="s">
        <v>174</v>
      </c>
      <c r="B129" s="199">
        <v>0.5817582</v>
      </c>
      <c r="C129" s="20">
        <f t="shared" si="8"/>
        <v>7.4598672154473919E-3</v>
      </c>
      <c r="D129" s="199">
        <v>0.52589101999999999</v>
      </c>
      <c r="E129" s="63">
        <f t="shared" si="9"/>
        <v>4.8089080422952304E-3</v>
      </c>
      <c r="F129" s="199">
        <v>1.7212330000000001E-2</v>
      </c>
      <c r="G129" s="199">
        <v>0.37758116999999997</v>
      </c>
      <c r="H129" s="102">
        <f t="shared" si="10"/>
        <v>0.39479349999999996</v>
      </c>
      <c r="I129" s="63">
        <f t="shared" si="11"/>
        <v>1.4386794327711711E-4</v>
      </c>
      <c r="J129" s="63">
        <f t="shared" si="14"/>
        <v>3.1559833182414872E-3</v>
      </c>
      <c r="K129" s="63">
        <f t="shared" si="12"/>
        <v>-24.928647764321976</v>
      </c>
      <c r="L129" s="63">
        <f t="shared" si="13"/>
        <v>-32.137871026141106</v>
      </c>
      <c r="N129" s="93"/>
    </row>
    <row r="130" spans="1:14" x14ac:dyDescent="0.25">
      <c r="A130" s="19" t="s">
        <v>193</v>
      </c>
      <c r="B130" s="199">
        <v>4.296113E-2</v>
      </c>
      <c r="C130" s="20">
        <f t="shared" si="8"/>
        <v>5.5088922721772276E-4</v>
      </c>
      <c r="D130" s="199">
        <v>1.39085477</v>
      </c>
      <c r="E130" s="63">
        <f t="shared" si="9"/>
        <v>1.271840064718672E-2</v>
      </c>
      <c r="F130" s="199">
        <v>0</v>
      </c>
      <c r="G130" s="199">
        <v>0.38139446000000005</v>
      </c>
      <c r="H130" s="102">
        <f t="shared" si="10"/>
        <v>0.38139446000000005</v>
      </c>
      <c r="I130" s="63">
        <f t="shared" si="11"/>
        <v>0</v>
      </c>
      <c r="J130" s="63">
        <f t="shared" si="14"/>
        <v>3.1878564109267434E-3</v>
      </c>
      <c r="K130" s="63">
        <f t="shared" si="12"/>
        <v>-72.578412338478728</v>
      </c>
      <c r="L130" s="63">
        <f t="shared" si="13"/>
        <v>787.76635996306436</v>
      </c>
      <c r="N130" s="93"/>
    </row>
    <row r="131" spans="1:14" x14ac:dyDescent="0.25">
      <c r="A131" s="19" t="s">
        <v>199</v>
      </c>
      <c r="B131" s="199">
        <v>0.19530881</v>
      </c>
      <c r="C131" s="20">
        <f t="shared" si="8"/>
        <v>2.5044387661524044E-3</v>
      </c>
      <c r="D131" s="199">
        <v>8.4551340000000003E-2</v>
      </c>
      <c r="E131" s="63">
        <f t="shared" si="9"/>
        <v>7.731632666266834E-4</v>
      </c>
      <c r="F131" s="199">
        <v>0</v>
      </c>
      <c r="G131" s="199">
        <v>0.35400435999999996</v>
      </c>
      <c r="H131" s="102">
        <f t="shared" si="10"/>
        <v>0.35400435999999996</v>
      </c>
      <c r="I131" s="63">
        <f t="shared" si="11"/>
        <v>0</v>
      </c>
      <c r="J131" s="63">
        <f t="shared" si="14"/>
        <v>2.9589183558723386E-3</v>
      </c>
      <c r="K131" s="63">
        <f t="shared" si="12"/>
        <v>318.68568848228779</v>
      </c>
      <c r="L131" s="63">
        <f t="shared" si="13"/>
        <v>81.253656709085462</v>
      </c>
      <c r="N131" s="93"/>
    </row>
    <row r="132" spans="1:14" x14ac:dyDescent="0.25">
      <c r="A132" s="19" t="s">
        <v>252</v>
      </c>
      <c r="B132" s="199">
        <v>0.31404053999999998</v>
      </c>
      <c r="C132" s="20">
        <f t="shared" ref="C132:C195" si="15">(B132/$B$268)*100</f>
        <v>4.0269320289209425E-3</v>
      </c>
      <c r="D132" s="199">
        <v>1.1177364599999999</v>
      </c>
      <c r="E132" s="63">
        <f t="shared" ref="E132:E195" si="16">(D132/$D$268)*100</f>
        <v>1.0220923437066109E-2</v>
      </c>
      <c r="F132" s="199">
        <v>0.22126899999999999</v>
      </c>
      <c r="G132" s="199">
        <v>0.12722814999999998</v>
      </c>
      <c r="H132" s="102">
        <f t="shared" ref="H132:H195" si="17">F132+G132</f>
        <v>0.34849714999999998</v>
      </c>
      <c r="I132" s="63">
        <f t="shared" si="11"/>
        <v>1.8494600057624051E-3</v>
      </c>
      <c r="J132" s="63">
        <f t="shared" si="14"/>
        <v>1.0634267567175707E-3</v>
      </c>
      <c r="K132" s="63">
        <f t="shared" si="12"/>
        <v>-68.821170063648097</v>
      </c>
      <c r="L132" s="63">
        <f t="shared" si="13"/>
        <v>10.972026095739107</v>
      </c>
      <c r="N132" s="93"/>
    </row>
    <row r="133" spans="1:14" x14ac:dyDescent="0.25">
      <c r="A133" s="19" t="s">
        <v>95</v>
      </c>
      <c r="B133" s="199">
        <v>0.37740470000000004</v>
      </c>
      <c r="C133" s="20">
        <f t="shared" si="15"/>
        <v>4.8394486721214398E-3</v>
      </c>
      <c r="D133" s="199">
        <v>1.4239444399999999</v>
      </c>
      <c r="E133" s="63">
        <f t="shared" si="16"/>
        <v>1.3020982691998769E-2</v>
      </c>
      <c r="F133" s="199">
        <v>1.1199999999999999E-3</v>
      </c>
      <c r="G133" s="199">
        <v>0.33398646000000004</v>
      </c>
      <c r="H133" s="102">
        <f t="shared" si="17"/>
        <v>0.33510646000000005</v>
      </c>
      <c r="I133" s="63">
        <f t="shared" ref="I133:J196" si="18">(F133/$H$268)*100</f>
        <v>9.3614343014787156E-6</v>
      </c>
      <c r="J133" s="63">
        <f t="shared" si="14"/>
        <v>2.7916002704227228E-3</v>
      </c>
      <c r="K133" s="63">
        <f t="shared" ref="K133:K196" si="19">((H133/D133)-1)*100</f>
        <v>-76.466324767559044</v>
      </c>
      <c r="L133" s="63">
        <f t="shared" ref="L133:L196" si="20">((H133/B133)-1)*100</f>
        <v>-11.207661165851935</v>
      </c>
      <c r="N133" s="93"/>
    </row>
    <row r="134" spans="1:14" x14ac:dyDescent="0.25">
      <c r="A134" s="19" t="s">
        <v>224</v>
      </c>
      <c r="B134" s="199">
        <v>6.5485290000000003</v>
      </c>
      <c r="C134" s="20">
        <f t="shared" si="15"/>
        <v>8.3971582689348429E-2</v>
      </c>
      <c r="D134" s="199">
        <v>0.13520199999999999</v>
      </c>
      <c r="E134" s="63">
        <f t="shared" si="16"/>
        <v>1.2363283653985949E-3</v>
      </c>
      <c r="F134" s="199">
        <v>0</v>
      </c>
      <c r="G134" s="199">
        <v>0.301956</v>
      </c>
      <c r="H134" s="102">
        <f t="shared" si="17"/>
        <v>0.301956</v>
      </c>
      <c r="I134" s="63">
        <f t="shared" si="18"/>
        <v>0</v>
      </c>
      <c r="J134" s="63">
        <f t="shared" si="14"/>
        <v>2.5238761213725956E-3</v>
      </c>
      <c r="K134" s="63">
        <f t="shared" si="19"/>
        <v>123.33693288560821</v>
      </c>
      <c r="L134" s="63">
        <f t="shared" si="20"/>
        <v>-95.388949182327821</v>
      </c>
      <c r="N134" s="93"/>
    </row>
    <row r="135" spans="1:14" x14ac:dyDescent="0.25">
      <c r="A135" s="19" t="s">
        <v>246</v>
      </c>
      <c r="B135" s="199">
        <v>5.020173E-2</v>
      </c>
      <c r="C135" s="20">
        <f t="shared" si="15"/>
        <v>6.4373521470903515E-4</v>
      </c>
      <c r="D135" s="199">
        <v>2.7065240000000001E-2</v>
      </c>
      <c r="E135" s="63">
        <f t="shared" si="16"/>
        <v>2.4749281762341291E-4</v>
      </c>
      <c r="F135" s="199">
        <v>0</v>
      </c>
      <c r="G135" s="199">
        <v>0.2974291</v>
      </c>
      <c r="H135" s="102">
        <f t="shared" si="17"/>
        <v>0.2974291</v>
      </c>
      <c r="I135" s="63">
        <f t="shared" si="18"/>
        <v>0</v>
      </c>
      <c r="J135" s="63">
        <f t="shared" si="14"/>
        <v>2.4860383741053061E-3</v>
      </c>
      <c r="K135" s="63">
        <f t="shared" si="19"/>
        <v>998.93390932428451</v>
      </c>
      <c r="L135" s="63">
        <f t="shared" si="20"/>
        <v>492.46782929592268</v>
      </c>
      <c r="N135" s="93"/>
    </row>
    <row r="136" spans="1:14" x14ac:dyDescent="0.25">
      <c r="A136" s="19" t="s">
        <v>93</v>
      </c>
      <c r="B136" s="199">
        <v>1.3507E-2</v>
      </c>
      <c r="C136" s="20">
        <f t="shared" si="15"/>
        <v>1.731998388317482E-4</v>
      </c>
      <c r="D136" s="199">
        <v>0.10506172</v>
      </c>
      <c r="E136" s="63">
        <f t="shared" si="16"/>
        <v>9.6071644320028455E-4</v>
      </c>
      <c r="F136" s="199">
        <v>6.3532000000000009E-4</v>
      </c>
      <c r="G136" s="199">
        <v>0.28842400000000001</v>
      </c>
      <c r="H136" s="102">
        <f t="shared" si="17"/>
        <v>0.28905932000000001</v>
      </c>
      <c r="I136" s="63">
        <f t="shared" si="18"/>
        <v>5.310273607513802E-6</v>
      </c>
      <c r="J136" s="63">
        <f t="shared" si="14"/>
        <v>2.4107699347943727E-3</v>
      </c>
      <c r="K136" s="63">
        <f t="shared" si="19"/>
        <v>175.13286475797275</v>
      </c>
      <c r="L136" s="63">
        <f t="shared" si="20"/>
        <v>2040.0704819723107</v>
      </c>
      <c r="N136" s="93"/>
    </row>
    <row r="137" spans="1:14" x14ac:dyDescent="0.25">
      <c r="A137" s="19" t="s">
        <v>6</v>
      </c>
      <c r="B137" s="199">
        <v>0.37919268</v>
      </c>
      <c r="C137" s="20">
        <f t="shared" si="15"/>
        <v>4.862375883777202E-3</v>
      </c>
      <c r="D137" s="199">
        <v>0.57299103000000007</v>
      </c>
      <c r="E137" s="63">
        <f t="shared" si="16"/>
        <v>5.2396049134477108E-3</v>
      </c>
      <c r="F137" s="199">
        <v>2.3895080000000003E-2</v>
      </c>
      <c r="G137" s="199">
        <v>0.23941224999999999</v>
      </c>
      <c r="H137" s="102">
        <f t="shared" si="17"/>
        <v>0.26330733000000001</v>
      </c>
      <c r="I137" s="63">
        <f t="shared" si="18"/>
        <v>1.9972519781123038E-4</v>
      </c>
      <c r="J137" s="63">
        <f t="shared" si="14"/>
        <v>2.0011089726287476E-3</v>
      </c>
      <c r="K137" s="63">
        <f t="shared" si="19"/>
        <v>-54.046867016399894</v>
      </c>
      <c r="L137" s="63">
        <f t="shared" si="20"/>
        <v>-30.561072539691423</v>
      </c>
      <c r="N137" s="93"/>
    </row>
    <row r="138" spans="1:14" x14ac:dyDescent="0.25">
      <c r="A138" s="19" t="s">
        <v>205</v>
      </c>
      <c r="B138" s="199">
        <v>0.15221923000000001</v>
      </c>
      <c r="C138" s="20">
        <f t="shared" si="15"/>
        <v>1.9519024285994527E-3</v>
      </c>
      <c r="D138" s="199">
        <v>0.30042921</v>
      </c>
      <c r="E138" s="63">
        <f t="shared" si="16"/>
        <v>2.7472164177844353E-3</v>
      </c>
      <c r="F138" s="199">
        <v>0</v>
      </c>
      <c r="G138" s="199">
        <v>0.26012849999999998</v>
      </c>
      <c r="H138" s="102">
        <f t="shared" si="17"/>
        <v>0.26012849999999998</v>
      </c>
      <c r="I138" s="63">
        <f t="shared" si="18"/>
        <v>0</v>
      </c>
      <c r="J138" s="63">
        <f t="shared" si="14"/>
        <v>2.1742641631180412E-3</v>
      </c>
      <c r="K138" s="63">
        <f t="shared" si="19"/>
        <v>-13.414378049324839</v>
      </c>
      <c r="L138" s="63">
        <f t="shared" si="20"/>
        <v>70.890694953587641</v>
      </c>
      <c r="N138" s="93"/>
    </row>
    <row r="139" spans="1:14" x14ac:dyDescent="0.25">
      <c r="A139" s="19" t="s">
        <v>182</v>
      </c>
      <c r="B139" s="199">
        <v>0.12751121000000001</v>
      </c>
      <c r="C139" s="20">
        <f t="shared" si="15"/>
        <v>1.6350722604013624E-3</v>
      </c>
      <c r="D139" s="199">
        <v>8.0806429999999999E-2</v>
      </c>
      <c r="E139" s="63">
        <f t="shared" si="16"/>
        <v>7.389186662593452E-4</v>
      </c>
      <c r="F139" s="199">
        <v>0</v>
      </c>
      <c r="G139" s="199">
        <v>0.24591960000000002</v>
      </c>
      <c r="H139" s="102">
        <f t="shared" si="17"/>
        <v>0.24591960000000002</v>
      </c>
      <c r="I139" s="63">
        <f t="shared" si="18"/>
        <v>0</v>
      </c>
      <c r="J139" s="63">
        <f t="shared" si="14"/>
        <v>2.0555001596838621E-3</v>
      </c>
      <c r="K139" s="63">
        <f t="shared" si="19"/>
        <v>204.33172211666823</v>
      </c>
      <c r="L139" s="63">
        <f t="shared" si="20"/>
        <v>92.861160991257165</v>
      </c>
      <c r="N139" s="93"/>
    </row>
    <row r="140" spans="1:14" x14ac:dyDescent="0.25">
      <c r="A140" s="19" t="s">
        <v>30</v>
      </c>
      <c r="B140" s="199">
        <v>0.11481018</v>
      </c>
      <c r="C140" s="20">
        <f t="shared" si="15"/>
        <v>1.4722073496886059E-3</v>
      </c>
      <c r="D140" s="199">
        <v>6.811072E-2</v>
      </c>
      <c r="E140" s="63">
        <f t="shared" si="16"/>
        <v>6.2282521799767311E-4</v>
      </c>
      <c r="F140" s="199">
        <v>0.18304999999999999</v>
      </c>
      <c r="G140" s="199">
        <v>6.2639769999999997E-2</v>
      </c>
      <c r="H140" s="102">
        <f t="shared" si="17"/>
        <v>0.24568976999999997</v>
      </c>
      <c r="I140" s="63">
        <f t="shared" si="18"/>
        <v>1.5300094186479277E-3</v>
      </c>
      <c r="J140" s="63">
        <f t="shared" si="14"/>
        <v>5.2356972456672984E-4</v>
      </c>
      <c r="K140" s="63">
        <f t="shared" si="19"/>
        <v>260.72114639222718</v>
      </c>
      <c r="L140" s="63">
        <f t="shared" si="20"/>
        <v>113.99650274914643</v>
      </c>
      <c r="N140" s="93"/>
    </row>
    <row r="141" spans="1:14" x14ac:dyDescent="0.25">
      <c r="A141" s="19" t="s">
        <v>221</v>
      </c>
      <c r="B141" s="199">
        <v>0.42494651999999999</v>
      </c>
      <c r="C141" s="20">
        <f t="shared" si="15"/>
        <v>5.449075944037333E-3</v>
      </c>
      <c r="D141" s="199">
        <v>0.43067981</v>
      </c>
      <c r="E141" s="63">
        <f t="shared" si="16"/>
        <v>3.9382676699122607E-3</v>
      </c>
      <c r="F141" s="199">
        <v>0</v>
      </c>
      <c r="G141" s="199">
        <v>0.20807422</v>
      </c>
      <c r="H141" s="102">
        <f t="shared" si="17"/>
        <v>0.20807422</v>
      </c>
      <c r="I141" s="63">
        <f t="shared" si="18"/>
        <v>0</v>
      </c>
      <c r="J141" s="63">
        <f t="shared" si="14"/>
        <v>1.7391724467512755E-3</v>
      </c>
      <c r="K141" s="63">
        <f t="shared" si="19"/>
        <v>-51.687027074707778</v>
      </c>
      <c r="L141" s="63">
        <f t="shared" si="20"/>
        <v>-51.035198499801801</v>
      </c>
      <c r="N141" s="93"/>
    </row>
    <row r="142" spans="1:14" x14ac:dyDescent="0.25">
      <c r="A142" s="19" t="s">
        <v>230</v>
      </c>
      <c r="B142" s="199">
        <v>5.5281499999999997E-2</v>
      </c>
      <c r="C142" s="20">
        <f t="shared" si="15"/>
        <v>7.0887294664820366E-4</v>
      </c>
      <c r="D142" s="199">
        <v>6.3223379999999996E-2</v>
      </c>
      <c r="E142" s="63">
        <f t="shared" si="16"/>
        <v>5.7813388892452935E-4</v>
      </c>
      <c r="F142" s="199">
        <v>0.17160259999999999</v>
      </c>
      <c r="G142" s="199">
        <v>2.9782340000000001E-2</v>
      </c>
      <c r="H142" s="102">
        <f t="shared" si="17"/>
        <v>0.20138493999999998</v>
      </c>
      <c r="I142" s="63">
        <f t="shared" si="18"/>
        <v>1.4343272016633316E-3</v>
      </c>
      <c r="J142" s="63">
        <f t="shared" si="14"/>
        <v>2.4893341004848357E-4</v>
      </c>
      <c r="K142" s="63">
        <f t="shared" si="19"/>
        <v>218.52922131021782</v>
      </c>
      <c r="L142" s="63">
        <f t="shared" si="20"/>
        <v>264.28993424563367</v>
      </c>
      <c r="N142" s="93"/>
    </row>
    <row r="143" spans="1:14" x14ac:dyDescent="0.25">
      <c r="A143" s="19" t="s">
        <v>247</v>
      </c>
      <c r="B143" s="199">
        <v>9.3570000000000007E-3</v>
      </c>
      <c r="C143" s="20">
        <f t="shared" si="15"/>
        <v>1.1998451854213873E-4</v>
      </c>
      <c r="D143" s="199">
        <v>4.4110999999999997E-2</v>
      </c>
      <c r="E143" s="63">
        <f t="shared" si="16"/>
        <v>4.0336445116268563E-4</v>
      </c>
      <c r="F143" s="199">
        <v>0</v>
      </c>
      <c r="G143" s="199">
        <v>0.18021298999999999</v>
      </c>
      <c r="H143" s="102">
        <f t="shared" si="17"/>
        <v>0.18021298999999999</v>
      </c>
      <c r="I143" s="63">
        <f t="shared" si="18"/>
        <v>0</v>
      </c>
      <c r="J143" s="63">
        <f t="shared" si="14"/>
        <v>1.5062964876411079E-3</v>
      </c>
      <c r="K143" s="63">
        <f t="shared" si="19"/>
        <v>308.54433134592279</v>
      </c>
      <c r="L143" s="63">
        <f t="shared" si="20"/>
        <v>1825.9697552634389</v>
      </c>
      <c r="N143" s="93"/>
    </row>
    <row r="144" spans="1:14" x14ac:dyDescent="0.25">
      <c r="A144" s="19" t="s">
        <v>119</v>
      </c>
      <c r="B144" s="199">
        <v>0.87039723000000002</v>
      </c>
      <c r="C144" s="20">
        <f t="shared" si="15"/>
        <v>1.1161076475575632E-2</v>
      </c>
      <c r="D144" s="199">
        <v>0.17874789000000002</v>
      </c>
      <c r="E144" s="63">
        <f t="shared" si="16"/>
        <v>1.6345252781922448E-3</v>
      </c>
      <c r="F144" s="199">
        <v>0.12696951000000001</v>
      </c>
      <c r="G144" s="199">
        <v>4.90301E-2</v>
      </c>
      <c r="H144" s="102">
        <f t="shared" si="17"/>
        <v>0.17599961</v>
      </c>
      <c r="I144" s="63">
        <f t="shared" si="18"/>
        <v>1.0612649340678078E-3</v>
      </c>
      <c r="J144" s="63">
        <f t="shared" si="14"/>
        <v>4.0981433923654607E-4</v>
      </c>
      <c r="K144" s="63">
        <f t="shared" si="19"/>
        <v>-1.5375174498563404</v>
      </c>
      <c r="L144" s="63">
        <f t="shared" si="20"/>
        <v>-79.779392220722016</v>
      </c>
      <c r="N144" s="93"/>
    </row>
    <row r="145" spans="1:14" x14ac:dyDescent="0.25">
      <c r="A145" s="19" t="s">
        <v>219</v>
      </c>
      <c r="B145" s="199">
        <v>0.54681371999999995</v>
      </c>
      <c r="C145" s="20">
        <f t="shared" si="15"/>
        <v>7.0117752406151385E-3</v>
      </c>
      <c r="D145" s="199">
        <v>0.49992814000000002</v>
      </c>
      <c r="E145" s="63">
        <f t="shared" si="16"/>
        <v>4.5714955410641848E-3</v>
      </c>
      <c r="F145" s="199">
        <v>0</v>
      </c>
      <c r="G145" s="199">
        <v>0.16941467000000002</v>
      </c>
      <c r="H145" s="102">
        <f t="shared" si="17"/>
        <v>0.16941467000000002</v>
      </c>
      <c r="I145" s="63">
        <f t="shared" si="18"/>
        <v>0</v>
      </c>
      <c r="J145" s="63">
        <f t="shared" si="18"/>
        <v>1.4160395561711584E-3</v>
      </c>
      <c r="K145" s="63">
        <f t="shared" si="19"/>
        <v>-66.11219564475806</v>
      </c>
      <c r="L145" s="63">
        <f t="shared" si="20"/>
        <v>-69.017845784849726</v>
      </c>
      <c r="N145" s="93"/>
    </row>
    <row r="146" spans="1:14" x14ac:dyDescent="0.25">
      <c r="A146" s="19" t="s">
        <v>239</v>
      </c>
      <c r="B146" s="199">
        <v>7.5730679999999995E-2</v>
      </c>
      <c r="C146" s="20">
        <f t="shared" si="15"/>
        <v>9.7109214263853521E-4</v>
      </c>
      <c r="D146" s="199">
        <v>1.9198E-2</v>
      </c>
      <c r="E146" s="63">
        <f t="shared" si="16"/>
        <v>1.7555237318177415E-4</v>
      </c>
      <c r="F146" s="199">
        <v>0</v>
      </c>
      <c r="G146" s="199">
        <v>0.16526105999999999</v>
      </c>
      <c r="H146" s="102">
        <f t="shared" si="17"/>
        <v>0.16526105999999999</v>
      </c>
      <c r="I146" s="63">
        <f t="shared" si="18"/>
        <v>0</v>
      </c>
      <c r="J146" s="63">
        <f t="shared" si="18"/>
        <v>1.3813219248060109E-3</v>
      </c>
      <c r="K146" s="63">
        <f t="shared" si="19"/>
        <v>760.82435670382336</v>
      </c>
      <c r="L146" s="63">
        <f t="shared" si="20"/>
        <v>118.22207327334181</v>
      </c>
      <c r="N146" s="93"/>
    </row>
    <row r="147" spans="1:14" x14ac:dyDescent="0.25">
      <c r="A147" s="19" t="s">
        <v>79</v>
      </c>
      <c r="B147" s="199">
        <v>0.34155985</v>
      </c>
      <c r="C147" s="20">
        <f t="shared" si="15"/>
        <v>4.3798112809207146E-3</v>
      </c>
      <c r="D147" s="199">
        <v>2.0639999999999999E-5</v>
      </c>
      <c r="E147" s="63">
        <f t="shared" si="16"/>
        <v>1.8873846142680583E-7</v>
      </c>
      <c r="F147" s="199">
        <v>0.16350300000000001</v>
      </c>
      <c r="G147" s="199">
        <v>0</v>
      </c>
      <c r="H147" s="102">
        <f t="shared" si="17"/>
        <v>0.16350300000000001</v>
      </c>
      <c r="I147" s="63">
        <f t="shared" si="18"/>
        <v>1.3666273148166736E-3</v>
      </c>
      <c r="J147" s="63">
        <f t="shared" si="18"/>
        <v>0</v>
      </c>
      <c r="K147" s="63">
        <f t="shared" si="19"/>
        <v>792065.69767441868</v>
      </c>
      <c r="L147" s="63">
        <f t="shared" si="20"/>
        <v>-52.130497773669823</v>
      </c>
      <c r="N147" s="93"/>
    </row>
    <row r="148" spans="1:14" x14ac:dyDescent="0.25">
      <c r="A148" s="19" t="s">
        <v>177</v>
      </c>
      <c r="B148" s="199">
        <v>0</v>
      </c>
      <c r="C148" s="20">
        <f t="shared" si="15"/>
        <v>0</v>
      </c>
      <c r="D148" s="199">
        <v>0</v>
      </c>
      <c r="E148" s="63">
        <f t="shared" si="16"/>
        <v>0</v>
      </c>
      <c r="F148" s="199">
        <v>0</v>
      </c>
      <c r="G148" s="199">
        <v>0.16222810999999998</v>
      </c>
      <c r="H148" s="102">
        <f t="shared" si="17"/>
        <v>0.16222810999999998</v>
      </c>
      <c r="I148" s="63">
        <f t="shared" si="18"/>
        <v>0</v>
      </c>
      <c r="J148" s="63">
        <f t="shared" si="18"/>
        <v>1.3559712443018412E-3</v>
      </c>
      <c r="K148" s="63" t="s">
        <v>314</v>
      </c>
      <c r="L148" s="63" t="s">
        <v>314</v>
      </c>
      <c r="N148" s="93"/>
    </row>
    <row r="149" spans="1:14" x14ac:dyDescent="0.25">
      <c r="A149" s="19" t="s">
        <v>48</v>
      </c>
      <c r="B149" s="199">
        <v>0.1472919</v>
      </c>
      <c r="C149" s="20">
        <f t="shared" si="15"/>
        <v>1.8887194300156935E-3</v>
      </c>
      <c r="D149" s="199">
        <v>8.5500000000000007E-2</v>
      </c>
      <c r="E149" s="63">
        <f t="shared" si="16"/>
        <v>7.8183810329418124E-4</v>
      </c>
      <c r="F149" s="199">
        <v>0.15752986999999999</v>
      </c>
      <c r="G149" s="199">
        <v>0</v>
      </c>
      <c r="H149" s="102">
        <f t="shared" si="17"/>
        <v>0.15752986999999999</v>
      </c>
      <c r="I149" s="63">
        <f t="shared" si="18"/>
        <v>1.3167013647548953E-3</v>
      </c>
      <c r="J149" s="63">
        <f t="shared" si="18"/>
        <v>0</v>
      </c>
      <c r="K149" s="63">
        <f t="shared" si="19"/>
        <v>84.245461988304072</v>
      </c>
      <c r="L149" s="63">
        <f t="shared" si="20"/>
        <v>6.9508031330982822</v>
      </c>
      <c r="N149" s="93"/>
    </row>
    <row r="150" spans="1:14" x14ac:dyDescent="0.25">
      <c r="A150" s="19" t="s">
        <v>7</v>
      </c>
      <c r="B150" s="199">
        <v>0.15624362</v>
      </c>
      <c r="C150" s="20">
        <f t="shared" si="15"/>
        <v>2.0035070557850678E-3</v>
      </c>
      <c r="D150" s="199">
        <v>0.36221684000000004</v>
      </c>
      <c r="E150" s="63">
        <f t="shared" si="16"/>
        <v>3.3122213703720696E-3</v>
      </c>
      <c r="F150" s="199">
        <v>0.10475771</v>
      </c>
      <c r="G150" s="199">
        <v>4.9477639999999996E-2</v>
      </c>
      <c r="H150" s="102">
        <f t="shared" si="17"/>
        <v>0.15423534999999999</v>
      </c>
      <c r="I150" s="63">
        <f t="shared" si="18"/>
        <v>8.756093033378214E-4</v>
      </c>
      <c r="J150" s="63">
        <f t="shared" si="18"/>
        <v>4.1355506808233515E-4</v>
      </c>
      <c r="K150" s="63">
        <f t="shared" si="19"/>
        <v>-57.419055944499988</v>
      </c>
      <c r="L150" s="63">
        <f t="shared" si="20"/>
        <v>-1.2853452832186085</v>
      </c>
      <c r="N150" s="93"/>
    </row>
    <row r="151" spans="1:14" x14ac:dyDescent="0.25">
      <c r="A151" s="19" t="s">
        <v>255</v>
      </c>
      <c r="B151" s="199">
        <v>0.108068</v>
      </c>
      <c r="C151" s="20">
        <f t="shared" si="15"/>
        <v>1.3857525862789192E-3</v>
      </c>
      <c r="D151" s="199">
        <v>0.3605853</v>
      </c>
      <c r="E151" s="63">
        <f t="shared" si="16"/>
        <v>3.2973020705001554E-3</v>
      </c>
      <c r="F151" s="199">
        <v>0</v>
      </c>
      <c r="G151" s="199">
        <v>0.15260823999999998</v>
      </c>
      <c r="H151" s="102">
        <f t="shared" si="17"/>
        <v>0.15260823999999998</v>
      </c>
      <c r="I151" s="63">
        <f t="shared" si="18"/>
        <v>0</v>
      </c>
      <c r="J151" s="63">
        <f t="shared" si="18"/>
        <v>1.2755642969859786E-3</v>
      </c>
      <c r="K151" s="63">
        <f t="shared" si="19"/>
        <v>-57.677631339935374</v>
      </c>
      <c r="L151" s="63">
        <f t="shared" si="20"/>
        <v>41.215012769737555</v>
      </c>
      <c r="N151" s="93"/>
    </row>
    <row r="152" spans="1:14" x14ac:dyDescent="0.25">
      <c r="A152" s="19" t="s">
        <v>107</v>
      </c>
      <c r="B152" s="199">
        <v>0.49771622999999998</v>
      </c>
      <c r="C152" s="20">
        <f t="shared" si="15"/>
        <v>6.3821996609125121E-3</v>
      </c>
      <c r="D152" s="199">
        <v>0.72704767000000003</v>
      </c>
      <c r="E152" s="63">
        <f t="shared" si="16"/>
        <v>6.6483458633596927E-3</v>
      </c>
      <c r="F152" s="199">
        <v>3.6047099999999999E-2</v>
      </c>
      <c r="G152" s="199">
        <v>0.11449827</v>
      </c>
      <c r="H152" s="102">
        <f t="shared" si="17"/>
        <v>0.15054537000000001</v>
      </c>
      <c r="I152" s="63">
        <f t="shared" si="18"/>
        <v>3.0129692715074414E-4</v>
      </c>
      <c r="J152" s="63">
        <f t="shared" si="18"/>
        <v>9.5702502878390302E-4</v>
      </c>
      <c r="K152" s="63">
        <f t="shared" si="19"/>
        <v>-79.293603953094305</v>
      </c>
      <c r="L152" s="63">
        <f t="shared" si="20"/>
        <v>-69.752770569687868</v>
      </c>
      <c r="N152" s="93"/>
    </row>
    <row r="153" spans="1:14" x14ac:dyDescent="0.25">
      <c r="A153" s="19" t="s">
        <v>36</v>
      </c>
      <c r="B153" s="199">
        <v>0.78909933999999993</v>
      </c>
      <c r="C153" s="20">
        <f t="shared" si="15"/>
        <v>1.0118596173113116E-2</v>
      </c>
      <c r="D153" s="199">
        <v>1.13767883</v>
      </c>
      <c r="E153" s="63">
        <f t="shared" si="16"/>
        <v>1.04032825567853E-2</v>
      </c>
      <c r="F153" s="199">
        <v>4.3433300000000001E-2</v>
      </c>
      <c r="G153" s="199">
        <v>0.10577342999999999</v>
      </c>
      <c r="H153" s="102">
        <f t="shared" si="17"/>
        <v>0.14920672999999998</v>
      </c>
      <c r="I153" s="63">
        <f t="shared" si="18"/>
        <v>3.6303391468429957E-4</v>
      </c>
      <c r="J153" s="63">
        <f t="shared" si="18"/>
        <v>8.8409912123844437E-4</v>
      </c>
      <c r="K153" s="63">
        <f t="shared" si="19"/>
        <v>-86.884986688202687</v>
      </c>
      <c r="L153" s="63">
        <f t="shared" si="20"/>
        <v>-81.091515042960239</v>
      </c>
      <c r="N153" s="93"/>
    </row>
    <row r="154" spans="1:14" x14ac:dyDescent="0.25">
      <c r="A154" s="19" t="s">
        <v>203</v>
      </c>
      <c r="B154" s="199">
        <v>0.18235310000000002</v>
      </c>
      <c r="C154" s="20">
        <f t="shared" si="15"/>
        <v>2.3383081017598032E-3</v>
      </c>
      <c r="D154" s="199">
        <v>6.3095800000000007E-2</v>
      </c>
      <c r="E154" s="63">
        <f t="shared" si="16"/>
        <v>5.7696725845414031E-4</v>
      </c>
      <c r="F154" s="199">
        <v>0</v>
      </c>
      <c r="G154" s="199">
        <v>0.14620279</v>
      </c>
      <c r="H154" s="102">
        <f t="shared" si="17"/>
        <v>0.14620279</v>
      </c>
      <c r="I154" s="63">
        <f t="shared" si="18"/>
        <v>0</v>
      </c>
      <c r="J154" s="63">
        <f t="shared" si="18"/>
        <v>1.2220248332838299E-3</v>
      </c>
      <c r="K154" s="63">
        <f t="shared" si="19"/>
        <v>131.71556585382856</v>
      </c>
      <c r="L154" s="63">
        <f t="shared" si="20"/>
        <v>-19.82434628202099</v>
      </c>
      <c r="N154" s="93"/>
    </row>
    <row r="155" spans="1:14" x14ac:dyDescent="0.25">
      <c r="A155" s="19" t="s">
        <v>113</v>
      </c>
      <c r="B155" s="199">
        <v>0.1326454</v>
      </c>
      <c r="C155" s="20">
        <f t="shared" si="15"/>
        <v>1.7009078182996054E-3</v>
      </c>
      <c r="D155" s="199">
        <v>0.33491790999999999</v>
      </c>
      <c r="E155" s="63">
        <f t="shared" si="16"/>
        <v>3.0625916200427046E-3</v>
      </c>
      <c r="F155" s="199">
        <v>1.762E-2</v>
      </c>
      <c r="G155" s="199">
        <v>0.11917694000000001</v>
      </c>
      <c r="H155" s="102">
        <f t="shared" si="17"/>
        <v>0.13679694000000001</v>
      </c>
      <c r="I155" s="63">
        <f t="shared" si="18"/>
        <v>1.4727542177862051E-4</v>
      </c>
      <c r="J155" s="63">
        <f t="shared" si="18"/>
        <v>9.9613133398327759E-4</v>
      </c>
      <c r="K155" s="63">
        <f t="shared" si="19"/>
        <v>-59.155083703944044</v>
      </c>
      <c r="L155" s="63">
        <f t="shared" si="20"/>
        <v>3.1298032197121017</v>
      </c>
      <c r="N155" s="93"/>
    </row>
    <row r="156" spans="1:14" x14ac:dyDescent="0.25">
      <c r="A156" s="19" t="s">
        <v>144</v>
      </c>
      <c r="B156" s="199">
        <v>6.2401269999999995E-2</v>
      </c>
      <c r="C156" s="20">
        <f t="shared" si="15"/>
        <v>8.001695348261199E-4</v>
      </c>
      <c r="D156" s="199">
        <v>0.36847829999999998</v>
      </c>
      <c r="E156" s="63">
        <f t="shared" si="16"/>
        <v>3.3694780722463655E-3</v>
      </c>
      <c r="F156" s="199">
        <v>0.11868107000000001</v>
      </c>
      <c r="G156" s="199">
        <v>1.6166679999999999E-2</v>
      </c>
      <c r="H156" s="102">
        <f t="shared" si="17"/>
        <v>0.13484775000000002</v>
      </c>
      <c r="I156" s="63">
        <f t="shared" si="18"/>
        <v>9.9198664253053273E-4</v>
      </c>
      <c r="J156" s="63">
        <f t="shared" si="18"/>
        <v>1.3512795776163386E-4</v>
      </c>
      <c r="K156" s="63">
        <f t="shared" si="19"/>
        <v>-63.40415432876236</v>
      </c>
      <c r="L156" s="63">
        <f t="shared" si="20"/>
        <v>116.09776531791746</v>
      </c>
      <c r="N156" s="93"/>
    </row>
    <row r="157" spans="1:14" x14ac:dyDescent="0.25">
      <c r="A157" s="19" t="s">
        <v>92</v>
      </c>
      <c r="B157" s="199">
        <v>0.90811856000000002</v>
      </c>
      <c r="C157" s="20">
        <f t="shared" si="15"/>
        <v>1.1644775911166007E-2</v>
      </c>
      <c r="D157" s="199">
        <v>0.10736769</v>
      </c>
      <c r="E157" s="63">
        <f t="shared" si="16"/>
        <v>9.8180293689681419E-4</v>
      </c>
      <c r="F157" s="199">
        <v>0.1245</v>
      </c>
      <c r="G157" s="199">
        <v>6.0000000000000002E-5</v>
      </c>
      <c r="H157" s="102">
        <f t="shared" si="17"/>
        <v>0.12456</v>
      </c>
      <c r="I157" s="63">
        <f t="shared" si="18"/>
        <v>1.0406237236911609E-3</v>
      </c>
      <c r="J157" s="63">
        <f t="shared" si="18"/>
        <v>5.0150540900778838E-7</v>
      </c>
      <c r="K157" s="63">
        <f t="shared" si="19"/>
        <v>16.012554614893926</v>
      </c>
      <c r="L157" s="63">
        <f t="shared" si="20"/>
        <v>-86.28372929631567</v>
      </c>
      <c r="N157" s="93"/>
    </row>
    <row r="158" spans="1:14" x14ac:dyDescent="0.25">
      <c r="A158" s="19" t="s">
        <v>228</v>
      </c>
      <c r="B158" s="199">
        <v>9.3855720000000004E-2</v>
      </c>
      <c r="C158" s="20">
        <f t="shared" si="15"/>
        <v>1.2035089640510613E-3</v>
      </c>
      <c r="D158" s="199">
        <v>2.1438023199999998</v>
      </c>
      <c r="E158" s="63">
        <f t="shared" si="16"/>
        <v>1.9603582920543448E-2</v>
      </c>
      <c r="F158" s="199">
        <v>2.0879999999999999E-2</v>
      </c>
      <c r="G158" s="199">
        <v>9.4331200000000004E-2</v>
      </c>
      <c r="H158" s="102">
        <f t="shared" si="17"/>
        <v>0.1152112</v>
      </c>
      <c r="I158" s="63">
        <f t="shared" si="18"/>
        <v>1.7452388233471034E-4</v>
      </c>
      <c r="J158" s="63">
        <f t="shared" si="18"/>
        <v>7.8846011730325819E-4</v>
      </c>
      <c r="K158" s="63">
        <f t="shared" si="19"/>
        <v>-94.625847778726168</v>
      </c>
      <c r="L158" s="63">
        <f t="shared" si="20"/>
        <v>22.753519977258698</v>
      </c>
      <c r="N158" s="93"/>
    </row>
    <row r="159" spans="1:14" x14ac:dyDescent="0.25">
      <c r="A159" s="19" t="s">
        <v>155</v>
      </c>
      <c r="B159" s="199">
        <v>2.3770725600000002</v>
      </c>
      <c r="C159" s="20">
        <f t="shared" si="15"/>
        <v>3.0481127140251064E-2</v>
      </c>
      <c r="D159" s="199">
        <v>4.4807632899999996</v>
      </c>
      <c r="E159" s="63">
        <f t="shared" si="16"/>
        <v>4.0973467508348474E-2</v>
      </c>
      <c r="F159" s="199">
        <v>3.1800000000000001E-3</v>
      </c>
      <c r="G159" s="199">
        <v>0.11109466999999999</v>
      </c>
      <c r="H159" s="102">
        <f t="shared" si="17"/>
        <v>0.11427466999999999</v>
      </c>
      <c r="I159" s="63">
        <f t="shared" si="18"/>
        <v>2.6579786677412781E-5</v>
      </c>
      <c r="J159" s="63">
        <f t="shared" si="18"/>
        <v>9.2857629861558785E-4</v>
      </c>
      <c r="K159" s="63">
        <f t="shared" si="19"/>
        <v>-97.449660635833325</v>
      </c>
      <c r="L159" s="63">
        <f t="shared" si="20"/>
        <v>-95.192630131576621</v>
      </c>
      <c r="N159" s="93"/>
    </row>
    <row r="160" spans="1:14" x14ac:dyDescent="0.25">
      <c r="A160" s="19" t="s">
        <v>231</v>
      </c>
      <c r="B160" s="199">
        <v>8.0626400000000001E-2</v>
      </c>
      <c r="C160" s="20">
        <f t="shared" si="15"/>
        <v>1.0338698071802814E-3</v>
      </c>
      <c r="D160" s="199">
        <v>0.11201952</v>
      </c>
      <c r="E160" s="63">
        <f t="shared" si="16"/>
        <v>1.0243406906283578E-3</v>
      </c>
      <c r="F160" s="199">
        <v>1.7345470000000002E-2</v>
      </c>
      <c r="G160" s="199">
        <v>9.4787499999999997E-2</v>
      </c>
      <c r="H160" s="102">
        <f t="shared" si="17"/>
        <v>0.11213297</v>
      </c>
      <c r="I160" s="63">
        <f t="shared" si="18"/>
        <v>1.4498078377970537E-4</v>
      </c>
      <c r="J160" s="63">
        <f t="shared" si="18"/>
        <v>7.922740659387623E-4</v>
      </c>
      <c r="K160" s="63">
        <f t="shared" si="19"/>
        <v>0.10127699172430837</v>
      </c>
      <c r="L160" s="63">
        <f t="shared" si="20"/>
        <v>39.077237728585182</v>
      </c>
      <c r="N160" s="93"/>
    </row>
    <row r="161" spans="1:14" x14ac:dyDescent="0.25">
      <c r="A161" s="19" t="s">
        <v>235</v>
      </c>
      <c r="B161" s="199">
        <v>0.15396244000000001</v>
      </c>
      <c r="C161" s="20">
        <f t="shared" si="15"/>
        <v>1.9742555559445251E-3</v>
      </c>
      <c r="D161" s="199">
        <v>0.47651997999999995</v>
      </c>
      <c r="E161" s="63">
        <f t="shared" si="16"/>
        <v>4.3574441794734632E-3</v>
      </c>
      <c r="F161" s="199">
        <v>1.2619999999999999E-2</v>
      </c>
      <c r="G161" s="199">
        <v>9.4810130000000006E-2</v>
      </c>
      <c r="H161" s="102">
        <f t="shared" si="17"/>
        <v>0.10743013000000001</v>
      </c>
      <c r="I161" s="63">
        <f t="shared" si="18"/>
        <v>1.0548330436130482E-4</v>
      </c>
      <c r="J161" s="63">
        <f t="shared" si="18"/>
        <v>7.9246321706219307E-4</v>
      </c>
      <c r="K161" s="63">
        <f t="shared" si="19"/>
        <v>-77.455272704409992</v>
      </c>
      <c r="L161" s="63">
        <f t="shared" si="20"/>
        <v>-30.223157024531432</v>
      </c>
      <c r="N161" s="93"/>
    </row>
    <row r="162" spans="1:14" x14ac:dyDescent="0.25">
      <c r="A162" s="19" t="s">
        <v>248</v>
      </c>
      <c r="B162" s="199">
        <v>0.19650000000000001</v>
      </c>
      <c r="C162" s="20">
        <f t="shared" si="15"/>
        <v>2.519713358291147E-3</v>
      </c>
      <c r="D162" s="199">
        <v>27.739277820000002</v>
      </c>
      <c r="E162" s="63">
        <f t="shared" si="16"/>
        <v>0.25365642523437598</v>
      </c>
      <c r="F162" s="199">
        <v>0</v>
      </c>
      <c r="G162" s="199">
        <v>0.10024305</v>
      </c>
      <c r="H162" s="102">
        <f t="shared" si="17"/>
        <v>0.10024305</v>
      </c>
      <c r="I162" s="63">
        <f t="shared" si="18"/>
        <v>0</v>
      </c>
      <c r="J162" s="63">
        <f t="shared" si="18"/>
        <v>8.3787386317396974E-4</v>
      </c>
      <c r="K162" s="63">
        <f t="shared" si="19"/>
        <v>-99.638624153626225</v>
      </c>
      <c r="L162" s="63">
        <f t="shared" si="20"/>
        <v>-48.985725190839702</v>
      </c>
      <c r="N162" s="93"/>
    </row>
    <row r="163" spans="1:14" x14ac:dyDescent="0.25">
      <c r="A163" s="19" t="s">
        <v>121</v>
      </c>
      <c r="B163" s="199">
        <v>0.10162807</v>
      </c>
      <c r="C163" s="20">
        <f t="shared" si="15"/>
        <v>1.3031735651722531E-3</v>
      </c>
      <c r="D163" s="199">
        <v>1.059793E-2</v>
      </c>
      <c r="E163" s="63">
        <f t="shared" si="16"/>
        <v>9.6910707485900599E-5</v>
      </c>
      <c r="F163" s="199">
        <v>9.1692919999999997E-2</v>
      </c>
      <c r="G163" s="199">
        <v>4.3199999999999998E-4</v>
      </c>
      <c r="H163" s="102">
        <f t="shared" si="17"/>
        <v>9.2124919999999999E-2</v>
      </c>
      <c r="I163" s="63">
        <f t="shared" si="18"/>
        <v>7.6640825579530703E-4</v>
      </c>
      <c r="J163" s="63">
        <f t="shared" si="18"/>
        <v>3.6108389448560759E-6</v>
      </c>
      <c r="K163" s="63">
        <f t="shared" si="19"/>
        <v>769.27277307927113</v>
      </c>
      <c r="L163" s="63">
        <f t="shared" si="20"/>
        <v>-9.3509106293172763</v>
      </c>
      <c r="N163" s="93"/>
    </row>
    <row r="164" spans="1:14" x14ac:dyDescent="0.25">
      <c r="A164" s="19" t="s">
        <v>254</v>
      </c>
      <c r="B164" s="199">
        <v>3.369606E-2</v>
      </c>
      <c r="C164" s="20">
        <f t="shared" si="15"/>
        <v>4.3208352419226456E-4</v>
      </c>
      <c r="D164" s="199">
        <v>3.4161999999999998E-2</v>
      </c>
      <c r="E164" s="63">
        <f t="shared" si="16"/>
        <v>3.1238775771620832E-4</v>
      </c>
      <c r="F164" s="199">
        <v>2.340588E-2</v>
      </c>
      <c r="G164" s="199">
        <v>6.6619800000000007E-2</v>
      </c>
      <c r="H164" s="102">
        <f t="shared" si="17"/>
        <v>9.0025680000000011E-2</v>
      </c>
      <c r="I164" s="63">
        <f t="shared" si="18"/>
        <v>1.956362570431202E-4</v>
      </c>
      <c r="J164" s="63">
        <f t="shared" si="18"/>
        <v>5.5683650078361771E-4</v>
      </c>
      <c r="K164" s="63">
        <f t="shared" si="19"/>
        <v>163.52578888823842</v>
      </c>
      <c r="L164" s="63">
        <f t="shared" si="20"/>
        <v>167.16975219061223</v>
      </c>
      <c r="N164" s="93"/>
    </row>
    <row r="165" spans="1:14" x14ac:dyDescent="0.25">
      <c r="A165" s="19" t="s">
        <v>233</v>
      </c>
      <c r="B165" s="199">
        <v>3.0324E-2</v>
      </c>
      <c r="C165" s="20">
        <f t="shared" si="15"/>
        <v>3.888437042077391E-4</v>
      </c>
      <c r="D165" s="199">
        <v>6.903165E-2</v>
      </c>
      <c r="E165" s="63">
        <f t="shared" si="16"/>
        <v>6.3124648307915504E-4</v>
      </c>
      <c r="F165" s="199">
        <v>6.1914000000000001E-4</v>
      </c>
      <c r="G165" s="199">
        <v>8.1095679999999989E-2</v>
      </c>
      <c r="H165" s="102">
        <f t="shared" si="17"/>
        <v>8.1714819999999994E-2</v>
      </c>
      <c r="I165" s="63">
        <f t="shared" si="18"/>
        <v>5.1750343155513681E-6</v>
      </c>
      <c r="J165" s="63">
        <f t="shared" si="18"/>
        <v>6.7783203611941189E-4</v>
      </c>
      <c r="K165" s="63">
        <f t="shared" si="19"/>
        <v>18.372978191887345</v>
      </c>
      <c r="L165" s="63">
        <f t="shared" si="20"/>
        <v>169.47243107769424</v>
      </c>
      <c r="N165" s="93"/>
    </row>
    <row r="166" spans="1:14" x14ac:dyDescent="0.25">
      <c r="A166" s="19" t="s">
        <v>150</v>
      </c>
      <c r="B166" s="199">
        <v>6.7425929999999995E-2</v>
      </c>
      <c r="C166" s="20">
        <f t="shared" si="15"/>
        <v>8.6460059295778008E-4</v>
      </c>
      <c r="D166" s="199">
        <v>3.8604589999999994E-2</v>
      </c>
      <c r="E166" s="63">
        <f t="shared" si="16"/>
        <v>3.53012157006427E-4</v>
      </c>
      <c r="F166" s="199">
        <v>1.6899999999999999E-4</v>
      </c>
      <c r="G166" s="199">
        <v>7.4887780000000001E-2</v>
      </c>
      <c r="H166" s="102">
        <f t="shared" si="17"/>
        <v>7.5056780000000003E-2</v>
      </c>
      <c r="I166" s="63">
        <f t="shared" si="18"/>
        <v>1.4125735687052704E-6</v>
      </c>
      <c r="J166" s="63">
        <f t="shared" si="18"/>
        <v>6.2594377897642124E-4</v>
      </c>
      <c r="K166" s="63">
        <f t="shared" si="19"/>
        <v>94.424497190619078</v>
      </c>
      <c r="L166" s="63">
        <f t="shared" si="20"/>
        <v>11.317381903371615</v>
      </c>
      <c r="N166" s="93"/>
    </row>
    <row r="167" spans="1:14" x14ac:dyDescent="0.25">
      <c r="A167" s="19" t="s">
        <v>88</v>
      </c>
      <c r="B167" s="199">
        <v>5.3903910000000006E-2</v>
      </c>
      <c r="C167" s="20">
        <f t="shared" si="15"/>
        <v>6.9120815313548976E-4</v>
      </c>
      <c r="D167" s="199">
        <v>9.8863929999999989E-2</v>
      </c>
      <c r="E167" s="63">
        <f t="shared" si="16"/>
        <v>9.0404195924454595E-4</v>
      </c>
      <c r="F167" s="199">
        <v>6.4792379999999997E-2</v>
      </c>
      <c r="G167" s="199">
        <v>3.6226299999999999E-3</v>
      </c>
      <c r="H167" s="102">
        <f t="shared" si="17"/>
        <v>6.8415009999999998E-2</v>
      </c>
      <c r="I167" s="63">
        <f t="shared" si="18"/>
        <v>5.4156215054146741E-4</v>
      </c>
      <c r="J167" s="63">
        <f t="shared" si="18"/>
        <v>3.027947566389807E-5</v>
      </c>
      <c r="K167" s="63">
        <f t="shared" si="19"/>
        <v>-30.798816110182948</v>
      </c>
      <c r="L167" s="63">
        <f t="shared" si="20"/>
        <v>26.920310604555375</v>
      </c>
      <c r="N167" s="93"/>
    </row>
    <row r="168" spans="1:14" x14ac:dyDescent="0.25">
      <c r="A168" s="19" t="s">
        <v>159</v>
      </c>
      <c r="B168" s="199">
        <v>0.15323738000000001</v>
      </c>
      <c r="C168" s="20">
        <f t="shared" si="15"/>
        <v>1.9649581342266495E-3</v>
      </c>
      <c r="D168" s="199">
        <v>1.223891E-2</v>
      </c>
      <c r="E168" s="63">
        <f t="shared" si="16"/>
        <v>1.1191632959986184E-4</v>
      </c>
      <c r="F168" s="199">
        <v>0</v>
      </c>
      <c r="G168" s="199">
        <v>6.1511540000000003E-2</v>
      </c>
      <c r="H168" s="102">
        <f t="shared" si="17"/>
        <v>6.1511540000000003E-2</v>
      </c>
      <c r="I168" s="63">
        <f t="shared" si="18"/>
        <v>0</v>
      </c>
      <c r="J168" s="63">
        <f t="shared" si="18"/>
        <v>5.1413950043998225E-4</v>
      </c>
      <c r="K168" s="63">
        <f t="shared" si="19"/>
        <v>402.59001822874751</v>
      </c>
      <c r="L168" s="63">
        <f t="shared" si="20"/>
        <v>-59.858658507473827</v>
      </c>
      <c r="N168" s="93"/>
    </row>
    <row r="169" spans="1:14" x14ac:dyDescent="0.25">
      <c r="A169" s="19" t="s">
        <v>251</v>
      </c>
      <c r="B169" s="199">
        <v>0.21588744000000001</v>
      </c>
      <c r="C169" s="20">
        <f t="shared" si="15"/>
        <v>2.76831789544671E-3</v>
      </c>
      <c r="D169" s="199">
        <v>0.37326278999999996</v>
      </c>
      <c r="E169" s="63">
        <f t="shared" si="16"/>
        <v>3.4132289095192303E-3</v>
      </c>
      <c r="F169" s="199">
        <v>5.3637600000000004E-3</v>
      </c>
      <c r="G169" s="199">
        <v>4.9475720000000001E-2</v>
      </c>
      <c r="H169" s="102">
        <f t="shared" si="17"/>
        <v>5.4839480000000003E-2</v>
      </c>
      <c r="I169" s="63">
        <f t="shared" si="18"/>
        <v>4.4832577543660249E-5</v>
      </c>
      <c r="J169" s="63">
        <f t="shared" si="18"/>
        <v>4.1353901990924687E-4</v>
      </c>
      <c r="K169" s="63">
        <f t="shared" si="19"/>
        <v>-85.30807745395677</v>
      </c>
      <c r="L169" s="63">
        <f t="shared" si="20"/>
        <v>-74.59811464715132</v>
      </c>
      <c r="N169" s="93"/>
    </row>
    <row r="170" spans="1:14" x14ac:dyDescent="0.25">
      <c r="A170" s="19" t="s">
        <v>188</v>
      </c>
      <c r="B170" s="199">
        <v>54.079956930000002</v>
      </c>
      <c r="C170" s="20">
        <f t="shared" si="15"/>
        <v>0.6934655974164422</v>
      </c>
      <c r="D170" s="199">
        <v>0.20143633999999999</v>
      </c>
      <c r="E170" s="63">
        <f t="shared" si="16"/>
        <v>1.8419953918142899E-3</v>
      </c>
      <c r="F170" s="199">
        <v>0</v>
      </c>
      <c r="G170" s="199">
        <v>4.7287949999999995E-2</v>
      </c>
      <c r="H170" s="102">
        <f t="shared" si="17"/>
        <v>4.7287949999999995E-2</v>
      </c>
      <c r="I170" s="63">
        <f t="shared" si="18"/>
        <v>0</v>
      </c>
      <c r="J170" s="63">
        <f t="shared" si="18"/>
        <v>3.9525271176483068E-4</v>
      </c>
      <c r="K170" s="63">
        <f t="shared" si="19"/>
        <v>-76.524618149833344</v>
      </c>
      <c r="L170" s="63">
        <f t="shared" si="20"/>
        <v>-99.912559194414285</v>
      </c>
      <c r="N170" s="93"/>
    </row>
    <row r="171" spans="1:14" x14ac:dyDescent="0.25">
      <c r="A171" s="19" t="s">
        <v>163</v>
      </c>
      <c r="B171" s="199">
        <v>1.7853569999999999E-2</v>
      </c>
      <c r="C171" s="20">
        <f t="shared" si="15"/>
        <v>2.2893577008746088E-4</v>
      </c>
      <c r="D171" s="199">
        <v>5.0338589999999996E-2</v>
      </c>
      <c r="E171" s="63">
        <f t="shared" si="16"/>
        <v>4.6031143541641444E-4</v>
      </c>
      <c r="F171" s="199">
        <v>2.6800000000000001E-2</v>
      </c>
      <c r="G171" s="199">
        <v>1.6373540000000002E-2</v>
      </c>
      <c r="H171" s="102">
        <f t="shared" si="17"/>
        <v>4.3173540000000003E-2</v>
      </c>
      <c r="I171" s="63">
        <f t="shared" si="18"/>
        <v>2.2400574935681214E-4</v>
      </c>
      <c r="J171" s="63">
        <f t="shared" si="18"/>
        <v>1.3685698124342308E-4</v>
      </c>
      <c r="K171" s="63">
        <f t="shared" si="19"/>
        <v>-14.23371214807565</v>
      </c>
      <c r="L171" s="63">
        <f t="shared" si="20"/>
        <v>141.82020738709406</v>
      </c>
      <c r="N171" s="93"/>
    </row>
    <row r="172" spans="1:14" x14ac:dyDescent="0.25">
      <c r="A172" s="19" t="s">
        <v>207</v>
      </c>
      <c r="B172" s="199">
        <v>8.4740000000000006E-3</v>
      </c>
      <c r="C172" s="20">
        <f t="shared" si="15"/>
        <v>1.0866183714075917E-4</v>
      </c>
      <c r="D172" s="199">
        <v>0.20920304000000001</v>
      </c>
      <c r="E172" s="63">
        <f t="shared" si="16"/>
        <v>1.9130164678008972E-3</v>
      </c>
      <c r="F172" s="199">
        <v>0</v>
      </c>
      <c r="G172" s="199">
        <v>4.2560510000000003E-2</v>
      </c>
      <c r="H172" s="102">
        <f t="shared" si="17"/>
        <v>4.2560510000000003E-2</v>
      </c>
      <c r="I172" s="63">
        <f t="shared" si="18"/>
        <v>0</v>
      </c>
      <c r="J172" s="63">
        <f t="shared" si="18"/>
        <v>3.5573876625216776E-4</v>
      </c>
      <c r="K172" s="63">
        <f t="shared" si="19"/>
        <v>-79.655883585630491</v>
      </c>
      <c r="L172" s="63">
        <f t="shared" si="20"/>
        <v>402.24817087561951</v>
      </c>
      <c r="N172" s="93"/>
    </row>
    <row r="173" spans="1:14" x14ac:dyDescent="0.25">
      <c r="A173" s="19" t="s">
        <v>146</v>
      </c>
      <c r="B173" s="199">
        <v>9.1404099999999999E-3</v>
      </c>
      <c r="C173" s="20">
        <f t="shared" si="15"/>
        <v>1.1720719174177089E-4</v>
      </c>
      <c r="D173" s="199">
        <v>3.314458E-2</v>
      </c>
      <c r="E173" s="63">
        <f t="shared" si="16"/>
        <v>3.0308415861616666E-4</v>
      </c>
      <c r="F173" s="199">
        <v>6.8570000000000002E-4</v>
      </c>
      <c r="G173" s="199">
        <v>4.1478899999999999E-2</v>
      </c>
      <c r="H173" s="102">
        <f t="shared" si="17"/>
        <v>4.2164599999999997E-2</v>
      </c>
      <c r="I173" s="63">
        <f t="shared" si="18"/>
        <v>5.731370982610675E-6</v>
      </c>
      <c r="J173" s="63">
        <f t="shared" si="18"/>
        <v>3.4669821182821918E-4</v>
      </c>
      <c r="K173" s="63">
        <f t="shared" si="19"/>
        <v>27.214162918944808</v>
      </c>
      <c r="L173" s="63">
        <f t="shared" si="20"/>
        <v>361.29878200212022</v>
      </c>
      <c r="N173" s="93"/>
    </row>
    <row r="174" spans="1:14" x14ac:dyDescent="0.25">
      <c r="A174" s="19" t="s">
        <v>59</v>
      </c>
      <c r="B174" s="199">
        <v>0.14784041000000001</v>
      </c>
      <c r="C174" s="20">
        <f t="shared" si="15"/>
        <v>1.8957529566017305E-3</v>
      </c>
      <c r="D174" s="199">
        <v>2.2636150000000001E-2</v>
      </c>
      <c r="E174" s="63">
        <f t="shared" si="16"/>
        <v>2.0699186645476702E-4</v>
      </c>
      <c r="F174" s="199">
        <v>3.8133629999999995E-2</v>
      </c>
      <c r="G174" s="199">
        <v>3.1289499999999997E-3</v>
      </c>
      <c r="H174" s="102">
        <f t="shared" si="17"/>
        <v>4.1262579999999993E-2</v>
      </c>
      <c r="I174" s="63">
        <f t="shared" si="18"/>
        <v>3.1873702850169442E-4</v>
      </c>
      <c r="J174" s="63">
        <f t="shared" si="18"/>
        <v>2.6153089158581988E-5</v>
      </c>
      <c r="K174" s="63">
        <f t="shared" si="19"/>
        <v>82.286210331703884</v>
      </c>
      <c r="L174" s="63">
        <f t="shared" si="20"/>
        <v>-72.089782489104309</v>
      </c>
      <c r="N174" s="93"/>
    </row>
    <row r="175" spans="1:14" x14ac:dyDescent="0.25">
      <c r="A175" s="19" t="s">
        <v>213</v>
      </c>
      <c r="B175" s="199">
        <v>0.35185</v>
      </c>
      <c r="C175" s="20">
        <f t="shared" si="15"/>
        <v>4.511761552746768E-3</v>
      </c>
      <c r="D175" s="199">
        <v>7.670229</v>
      </c>
      <c r="E175" s="63">
        <f t="shared" si="16"/>
        <v>7.0138915709848232E-2</v>
      </c>
      <c r="F175" s="199">
        <v>0</v>
      </c>
      <c r="G175" s="199">
        <v>3.8071430000000003E-2</v>
      </c>
      <c r="H175" s="102">
        <f t="shared" si="17"/>
        <v>3.8071430000000003E-2</v>
      </c>
      <c r="I175" s="63">
        <f t="shared" si="18"/>
        <v>0</v>
      </c>
      <c r="J175" s="63">
        <f t="shared" si="18"/>
        <v>3.1821713456102311E-4</v>
      </c>
      <c r="K175" s="63">
        <f t="shared" si="19"/>
        <v>-99.503646762045832</v>
      </c>
      <c r="L175" s="63">
        <f t="shared" si="20"/>
        <v>-89.179641892852075</v>
      </c>
      <c r="N175" s="93"/>
    </row>
    <row r="176" spans="1:14" x14ac:dyDescent="0.25">
      <c r="A176" s="19" t="s">
        <v>225</v>
      </c>
      <c r="B176" s="199">
        <v>1.8160959800000001</v>
      </c>
      <c r="C176" s="20">
        <f t="shared" si="15"/>
        <v>2.3287741988523417E-2</v>
      </c>
      <c r="D176" s="199">
        <v>0.24253332</v>
      </c>
      <c r="E176" s="63">
        <f t="shared" si="16"/>
        <v>2.2177987239115869E-3</v>
      </c>
      <c r="F176" s="199">
        <v>0</v>
      </c>
      <c r="G176" s="199">
        <v>3.7962489999999995E-2</v>
      </c>
      <c r="H176" s="102">
        <f t="shared" si="17"/>
        <v>3.7962489999999995E-2</v>
      </c>
      <c r="I176" s="63">
        <f t="shared" si="18"/>
        <v>0</v>
      </c>
      <c r="J176" s="63">
        <f t="shared" si="18"/>
        <v>3.1730656790673455E-4</v>
      </c>
      <c r="K176" s="63">
        <f t="shared" si="19"/>
        <v>-84.347515632078924</v>
      </c>
      <c r="L176" s="63">
        <f t="shared" si="20"/>
        <v>-97.909664994688214</v>
      </c>
      <c r="N176" s="93"/>
    </row>
    <row r="177" spans="1:14" x14ac:dyDescent="0.25">
      <c r="A177" s="19" t="s">
        <v>173</v>
      </c>
      <c r="B177" s="199">
        <v>1.2278000000000001E-2</v>
      </c>
      <c r="C177" s="20">
        <f t="shared" si="15"/>
        <v>1.574404102447771E-4</v>
      </c>
      <c r="D177" s="199">
        <v>2.7606080000000002E-2</v>
      </c>
      <c r="E177" s="63">
        <f t="shared" si="16"/>
        <v>2.5243842370277692E-4</v>
      </c>
      <c r="F177" s="199">
        <v>1.5444899999999999E-3</v>
      </c>
      <c r="G177" s="199">
        <v>3.4287400000000003E-2</v>
      </c>
      <c r="H177" s="102">
        <f t="shared" si="17"/>
        <v>3.5831890000000005E-2</v>
      </c>
      <c r="I177" s="63">
        <f t="shared" si="18"/>
        <v>1.2909501485973983E-5</v>
      </c>
      <c r="J177" s="63">
        <f t="shared" si="18"/>
        <v>2.8658860934689407E-4</v>
      </c>
      <c r="K177" s="63">
        <f t="shared" si="19"/>
        <v>29.797095422457677</v>
      </c>
      <c r="L177" s="63">
        <f t="shared" si="20"/>
        <v>191.83816582505298</v>
      </c>
      <c r="N177" s="93"/>
    </row>
    <row r="178" spans="1:14" x14ac:dyDescent="0.25">
      <c r="A178" s="19" t="s">
        <v>187</v>
      </c>
      <c r="B178" s="199">
        <v>0.94078660999999997</v>
      </c>
      <c r="C178" s="20">
        <f t="shared" si="15"/>
        <v>1.2063677295259253E-2</v>
      </c>
      <c r="D178" s="199">
        <v>6.46621E-3</v>
      </c>
      <c r="E178" s="63">
        <f t="shared" si="16"/>
        <v>5.9128998384817162E-5</v>
      </c>
      <c r="F178" s="199">
        <v>0</v>
      </c>
      <c r="G178" s="199">
        <v>3.5098560000000001E-2</v>
      </c>
      <c r="H178" s="102">
        <f t="shared" si="17"/>
        <v>3.5098560000000001E-2</v>
      </c>
      <c r="I178" s="63">
        <f t="shared" si="18"/>
        <v>0</v>
      </c>
      <c r="J178" s="63">
        <f t="shared" si="18"/>
        <v>2.9336862813974E-4</v>
      </c>
      <c r="K178" s="63">
        <f t="shared" si="19"/>
        <v>442.79956883553115</v>
      </c>
      <c r="L178" s="63">
        <f t="shared" si="20"/>
        <v>-96.26923261588513</v>
      </c>
      <c r="N178" s="93"/>
    </row>
    <row r="179" spans="1:14" x14ac:dyDescent="0.25">
      <c r="A179" s="19" t="s">
        <v>227</v>
      </c>
      <c r="B179" s="199">
        <v>5.7588210000000001E-2</v>
      </c>
      <c r="C179" s="20">
        <f t="shared" si="15"/>
        <v>7.3845181688079293E-4</v>
      </c>
      <c r="D179" s="199">
        <v>6.2214699999999998E-2</v>
      </c>
      <c r="E179" s="63">
        <f t="shared" si="16"/>
        <v>5.6891021105282447E-4</v>
      </c>
      <c r="F179" s="199">
        <v>0</v>
      </c>
      <c r="G179" s="199">
        <v>3.4151279999999999E-2</v>
      </c>
      <c r="H179" s="102">
        <f t="shared" si="17"/>
        <v>3.4151279999999999E-2</v>
      </c>
      <c r="I179" s="63">
        <f t="shared" si="18"/>
        <v>0</v>
      </c>
      <c r="J179" s="63">
        <f t="shared" si="18"/>
        <v>2.8545086074232504E-4</v>
      </c>
      <c r="K179" s="63">
        <f t="shared" si="19"/>
        <v>-45.107378159823966</v>
      </c>
      <c r="L179" s="63">
        <f t="shared" si="20"/>
        <v>-40.697444841574345</v>
      </c>
      <c r="N179" s="93"/>
    </row>
    <row r="180" spans="1:14" x14ac:dyDescent="0.25">
      <c r="A180" s="19" t="s">
        <v>25</v>
      </c>
      <c r="B180" s="199">
        <v>0.36636318000000001</v>
      </c>
      <c r="C180" s="20">
        <f t="shared" si="15"/>
        <v>4.6978636062698417E-3</v>
      </c>
      <c r="D180" s="199">
        <v>0.39547990000000005</v>
      </c>
      <c r="E180" s="63">
        <f t="shared" si="16"/>
        <v>3.6163889462803799E-3</v>
      </c>
      <c r="F180" s="199">
        <v>2.9005169999999997E-2</v>
      </c>
      <c r="G180" s="199">
        <v>4.9975499999999999E-3</v>
      </c>
      <c r="H180" s="102">
        <f t="shared" si="17"/>
        <v>3.400272E-2</v>
      </c>
      <c r="I180" s="63">
        <f t="shared" si="18"/>
        <v>2.4243749406984051E-4</v>
      </c>
      <c r="J180" s="63">
        <f t="shared" si="18"/>
        <v>4.1771639279781208E-5</v>
      </c>
      <c r="K180" s="63">
        <f t="shared" si="19"/>
        <v>-91.402162284353778</v>
      </c>
      <c r="L180" s="63">
        <f t="shared" si="20"/>
        <v>-90.718848984769707</v>
      </c>
      <c r="N180" s="93"/>
    </row>
    <row r="181" spans="1:14" x14ac:dyDescent="0.25">
      <c r="A181" s="19" t="s">
        <v>32</v>
      </c>
      <c r="B181" s="199">
        <v>0.56231608</v>
      </c>
      <c r="C181" s="20">
        <f t="shared" si="15"/>
        <v>7.210561518360881E-3</v>
      </c>
      <c r="D181" s="199">
        <v>0.50577738999999999</v>
      </c>
      <c r="E181" s="63">
        <f t="shared" si="16"/>
        <v>4.6249828688500741E-3</v>
      </c>
      <c r="F181" s="199">
        <v>4.1450000000000002E-3</v>
      </c>
      <c r="G181" s="199">
        <v>2.2979419999999997E-2</v>
      </c>
      <c r="H181" s="102">
        <f t="shared" si="17"/>
        <v>2.7124419999999996E-2</v>
      </c>
      <c r="I181" s="63">
        <f t="shared" si="18"/>
        <v>3.4645665338954712E-5</v>
      </c>
      <c r="J181" s="63">
        <f t="shared" si="18"/>
        <v>1.920717237643625E-4</v>
      </c>
      <c r="K181" s="63">
        <f t="shared" si="19"/>
        <v>-94.637083322368369</v>
      </c>
      <c r="L181" s="63">
        <f t="shared" si="20"/>
        <v>-95.176303690266167</v>
      </c>
      <c r="N181" s="93"/>
    </row>
    <row r="182" spans="1:14" x14ac:dyDescent="0.25">
      <c r="A182" s="19" t="s">
        <v>236</v>
      </c>
      <c r="B182" s="199">
        <v>4.056941E-2</v>
      </c>
      <c r="C182" s="20">
        <f t="shared" si="15"/>
        <v>5.2022027641216502E-4</v>
      </c>
      <c r="D182" s="199">
        <v>6.191613E-2</v>
      </c>
      <c r="E182" s="63">
        <f t="shared" si="16"/>
        <v>5.6617999581889998E-4</v>
      </c>
      <c r="F182" s="199">
        <v>1.098001E-2</v>
      </c>
      <c r="G182" s="199">
        <v>1.3686299999999998E-2</v>
      </c>
      <c r="H182" s="102">
        <f t="shared" si="17"/>
        <v>2.4666309999999997E-2</v>
      </c>
      <c r="I182" s="63">
        <f t="shared" si="18"/>
        <v>9.1775573432660102E-5</v>
      </c>
      <c r="J182" s="63">
        <f t="shared" si="18"/>
        <v>1.1439589132172155E-4</v>
      </c>
      <c r="K182" s="63">
        <f t="shared" si="19"/>
        <v>-60.16173814480976</v>
      </c>
      <c r="L182" s="63">
        <f t="shared" si="20"/>
        <v>-39.199732014835817</v>
      </c>
      <c r="N182" s="93"/>
    </row>
    <row r="183" spans="1:14" x14ac:dyDescent="0.25">
      <c r="A183" s="19" t="s">
        <v>98</v>
      </c>
      <c r="B183" s="199">
        <v>23.70745114</v>
      </c>
      <c r="C183" s="20">
        <f t="shared" si="15"/>
        <v>0.30399990497960649</v>
      </c>
      <c r="D183" s="199">
        <v>7.24991E-3</v>
      </c>
      <c r="E183" s="63">
        <f t="shared" si="16"/>
        <v>6.6295390449748733E-5</v>
      </c>
      <c r="F183" s="199">
        <v>0</v>
      </c>
      <c r="G183" s="199">
        <v>2.3913E-2</v>
      </c>
      <c r="H183" s="102">
        <f t="shared" si="17"/>
        <v>2.3913E-2</v>
      </c>
      <c r="I183" s="63">
        <f t="shared" si="18"/>
        <v>0</v>
      </c>
      <c r="J183" s="63">
        <f t="shared" si="18"/>
        <v>1.9987498076005404E-4</v>
      </c>
      <c r="K183" s="63">
        <f t="shared" si="19"/>
        <v>229.83857730647691</v>
      </c>
      <c r="L183" s="63">
        <f t="shared" si="20"/>
        <v>-99.899132977818709</v>
      </c>
      <c r="N183" s="93"/>
    </row>
    <row r="184" spans="1:14" x14ac:dyDescent="0.25">
      <c r="A184" s="19" t="s">
        <v>232</v>
      </c>
      <c r="B184" s="199">
        <v>1.658E-3</v>
      </c>
      <c r="C184" s="20">
        <f t="shared" si="15"/>
        <v>2.1260482178354817E-5</v>
      </c>
      <c r="D184" s="199">
        <v>2.251322E-2</v>
      </c>
      <c r="E184" s="63">
        <f t="shared" si="16"/>
        <v>2.0586775700403068E-4</v>
      </c>
      <c r="F184" s="199">
        <v>9.47017E-3</v>
      </c>
      <c r="G184" s="199">
        <v>1.423166E-2</v>
      </c>
      <c r="H184" s="102">
        <f t="shared" si="17"/>
        <v>2.370183E-2</v>
      </c>
      <c r="I184" s="63">
        <f t="shared" si="18"/>
        <v>7.9155691320388126E-5</v>
      </c>
      <c r="J184" s="63">
        <f t="shared" si="18"/>
        <v>1.1895424115266302E-4</v>
      </c>
      <c r="K184" s="63">
        <f t="shared" si="19"/>
        <v>5.2796090474841018</v>
      </c>
      <c r="L184" s="63">
        <f t="shared" si="20"/>
        <v>1329.5434258142341</v>
      </c>
      <c r="N184" s="93"/>
    </row>
    <row r="185" spans="1:14" x14ac:dyDescent="0.25">
      <c r="A185" s="19" t="s">
        <v>120</v>
      </c>
      <c r="B185" s="199">
        <v>1.6942200300000001</v>
      </c>
      <c r="C185" s="20">
        <f t="shared" si="15"/>
        <v>2.1724930490969099E-2</v>
      </c>
      <c r="D185" s="199">
        <v>0.48745727</v>
      </c>
      <c r="E185" s="63">
        <f t="shared" si="16"/>
        <v>4.4574580984065443E-3</v>
      </c>
      <c r="F185" s="199">
        <v>7.9184200000000007E-3</v>
      </c>
      <c r="G185" s="199">
        <v>1.400907E-2</v>
      </c>
      <c r="H185" s="102">
        <f t="shared" si="17"/>
        <v>2.1927490000000001E-2</v>
      </c>
      <c r="I185" s="63">
        <f t="shared" si="18"/>
        <v>6.6185507679924186E-5</v>
      </c>
      <c r="J185" s="63">
        <f t="shared" si="18"/>
        <v>1.1709373966947896E-4</v>
      </c>
      <c r="K185" s="63">
        <f t="shared" si="19"/>
        <v>-95.501659047981775</v>
      </c>
      <c r="L185" s="63">
        <f t="shared" si="20"/>
        <v>-98.705747210413989</v>
      </c>
      <c r="N185" s="93"/>
    </row>
    <row r="186" spans="1:14" x14ac:dyDescent="0.25">
      <c r="A186" s="19" t="s">
        <v>16</v>
      </c>
      <c r="B186" s="199">
        <v>0.30060205000000001</v>
      </c>
      <c r="C186" s="20">
        <f t="shared" si="15"/>
        <v>3.8546106916778787E-3</v>
      </c>
      <c r="D186" s="199">
        <v>0.57388280000000003</v>
      </c>
      <c r="E186" s="63">
        <f t="shared" si="16"/>
        <v>5.2477595305865958E-3</v>
      </c>
      <c r="F186" s="199">
        <v>1.84432E-2</v>
      </c>
      <c r="G186" s="199">
        <v>0</v>
      </c>
      <c r="H186" s="102">
        <f t="shared" si="17"/>
        <v>1.84432E-2</v>
      </c>
      <c r="I186" s="63">
        <f t="shared" si="18"/>
        <v>1.5415607599020736E-4</v>
      </c>
      <c r="J186" s="63">
        <f t="shared" si="18"/>
        <v>0</v>
      </c>
      <c r="K186" s="63">
        <f t="shared" si="19"/>
        <v>-96.786242765944536</v>
      </c>
      <c r="L186" s="63">
        <f t="shared" si="20"/>
        <v>-93.864579433174185</v>
      </c>
      <c r="N186" s="93"/>
    </row>
    <row r="187" spans="1:14" x14ac:dyDescent="0.25">
      <c r="A187" s="19" t="s">
        <v>241</v>
      </c>
      <c r="B187" s="199">
        <v>1.0892639999999999E-2</v>
      </c>
      <c r="C187" s="20">
        <f t="shared" si="15"/>
        <v>1.3967598226491843E-4</v>
      </c>
      <c r="D187" s="199">
        <v>5.3034999999999999E-2</v>
      </c>
      <c r="E187" s="63">
        <f t="shared" si="16"/>
        <v>4.8496823167493445E-4</v>
      </c>
      <c r="F187" s="199">
        <v>0</v>
      </c>
      <c r="G187" s="199">
        <v>1.651451E-2</v>
      </c>
      <c r="H187" s="102">
        <f t="shared" si="17"/>
        <v>1.651451E-2</v>
      </c>
      <c r="I187" s="63">
        <f t="shared" si="18"/>
        <v>0</v>
      </c>
      <c r="J187" s="63">
        <f t="shared" si="18"/>
        <v>1.3803526820188684E-4</v>
      </c>
      <c r="K187" s="63">
        <f t="shared" si="19"/>
        <v>-68.86111058734798</v>
      </c>
      <c r="L187" s="63">
        <f t="shared" si="20"/>
        <v>51.611638684469519</v>
      </c>
      <c r="N187" s="93"/>
    </row>
    <row r="188" spans="1:14" x14ac:dyDescent="0.25">
      <c r="A188" s="19" t="s">
        <v>140</v>
      </c>
      <c r="B188" s="199">
        <v>0</v>
      </c>
      <c r="C188" s="20">
        <f t="shared" si="15"/>
        <v>0</v>
      </c>
      <c r="D188" s="199">
        <v>0</v>
      </c>
      <c r="E188" s="63">
        <f t="shared" si="16"/>
        <v>0</v>
      </c>
      <c r="F188" s="199">
        <v>0</v>
      </c>
      <c r="G188" s="199">
        <v>1.6118209999999997E-2</v>
      </c>
      <c r="H188" s="102">
        <f t="shared" si="17"/>
        <v>1.6118209999999997E-2</v>
      </c>
      <c r="I188" s="63">
        <f t="shared" si="18"/>
        <v>0</v>
      </c>
      <c r="J188" s="63">
        <f t="shared" si="18"/>
        <v>1.347228249753904E-4</v>
      </c>
      <c r="K188" s="63" t="s">
        <v>314</v>
      </c>
      <c r="L188" s="63" t="s">
        <v>314</v>
      </c>
      <c r="N188" s="93"/>
    </row>
    <row r="189" spans="1:14" x14ac:dyDescent="0.25">
      <c r="A189" s="19" t="s">
        <v>167</v>
      </c>
      <c r="B189" s="199">
        <v>5.6039999999999996E-3</v>
      </c>
      <c r="C189" s="20">
        <f t="shared" si="15"/>
        <v>7.1859916844089491E-5</v>
      </c>
      <c r="D189" s="199">
        <v>1.4999999999999999E-4</v>
      </c>
      <c r="E189" s="63">
        <f t="shared" si="16"/>
        <v>1.3716457952529492E-6</v>
      </c>
      <c r="F189" s="199">
        <v>1E-4</v>
      </c>
      <c r="G189" s="199">
        <v>1.332E-2</v>
      </c>
      <c r="H189" s="102">
        <f t="shared" si="17"/>
        <v>1.342E-2</v>
      </c>
      <c r="I189" s="63">
        <f t="shared" si="18"/>
        <v>8.3584234834631397E-7</v>
      </c>
      <c r="J189" s="63">
        <f t="shared" si="18"/>
        <v>1.1133420079972901E-4</v>
      </c>
      <c r="K189" s="63">
        <f t="shared" si="19"/>
        <v>8846.6666666666661</v>
      </c>
      <c r="L189" s="63">
        <f t="shared" si="20"/>
        <v>139.47180585296218</v>
      </c>
      <c r="N189" s="93"/>
    </row>
    <row r="190" spans="1:14" x14ac:dyDescent="0.25">
      <c r="A190" s="19" t="s">
        <v>124</v>
      </c>
      <c r="B190" s="199">
        <v>1.1583499999999998E-3</v>
      </c>
      <c r="C190" s="20">
        <f t="shared" si="15"/>
        <v>1.485348584517328E-5</v>
      </c>
      <c r="D190" s="199">
        <v>0</v>
      </c>
      <c r="E190" s="63">
        <f t="shared" si="16"/>
        <v>0</v>
      </c>
      <c r="F190" s="199">
        <v>1.336005E-2</v>
      </c>
      <c r="G190" s="199">
        <v>0</v>
      </c>
      <c r="H190" s="102">
        <f t="shared" si="17"/>
        <v>1.336005E-2</v>
      </c>
      <c r="I190" s="63">
        <f t="shared" si="18"/>
        <v>1.1166895566024171E-4</v>
      </c>
      <c r="J190" s="63">
        <f t="shared" si="18"/>
        <v>0</v>
      </c>
      <c r="K190" s="63" t="s">
        <v>314</v>
      </c>
      <c r="L190" s="63">
        <f t="shared" si="20"/>
        <v>1053.3690162731473</v>
      </c>
      <c r="N190" s="93"/>
    </row>
    <row r="191" spans="1:14" x14ac:dyDescent="0.25">
      <c r="A191" s="19" t="s">
        <v>208</v>
      </c>
      <c r="B191" s="199">
        <v>4.2288779999999998E-2</v>
      </c>
      <c r="C191" s="20">
        <f t="shared" si="15"/>
        <v>5.4226770418236881E-4</v>
      </c>
      <c r="D191" s="199">
        <v>5.8416400000000004E-3</v>
      </c>
      <c r="E191" s="63">
        <f t="shared" si="16"/>
        <v>5.3417739622542933E-5</v>
      </c>
      <c r="F191" s="199">
        <v>0</v>
      </c>
      <c r="G191" s="199">
        <v>1.3271379999999999E-2</v>
      </c>
      <c r="H191" s="102">
        <f t="shared" si="17"/>
        <v>1.3271379999999999E-2</v>
      </c>
      <c r="I191" s="63">
        <f t="shared" si="18"/>
        <v>0</v>
      </c>
      <c r="J191" s="63">
        <f t="shared" si="18"/>
        <v>1.1092781424996303E-4</v>
      </c>
      <c r="K191" s="63">
        <f t="shared" si="19"/>
        <v>127.18585876568906</v>
      </c>
      <c r="L191" s="63">
        <f t="shared" si="20"/>
        <v>-68.617254978743773</v>
      </c>
      <c r="N191" s="93"/>
    </row>
    <row r="192" spans="1:14" x14ac:dyDescent="0.25">
      <c r="A192" s="19" t="s">
        <v>91</v>
      </c>
      <c r="B192" s="199">
        <v>2.0173819999999999E-2</v>
      </c>
      <c r="C192" s="20">
        <f t="shared" si="15"/>
        <v>2.5868826331685039E-4</v>
      </c>
      <c r="D192" s="199">
        <v>1.7382599999999999E-3</v>
      </c>
      <c r="E192" s="63">
        <f t="shared" si="16"/>
        <v>1.5895180133709279E-5</v>
      </c>
      <c r="F192" s="199">
        <v>1.0436249999999999E-2</v>
      </c>
      <c r="G192" s="199">
        <v>0</v>
      </c>
      <c r="H192" s="102">
        <f t="shared" si="17"/>
        <v>1.0436249999999999E-2</v>
      </c>
      <c r="I192" s="63">
        <f t="shared" si="18"/>
        <v>8.723059707929218E-5</v>
      </c>
      <c r="J192" s="63">
        <f t="shared" si="18"/>
        <v>0</v>
      </c>
      <c r="K192" s="63">
        <f t="shared" si="19"/>
        <v>500.38486762624694</v>
      </c>
      <c r="L192" s="63">
        <f t="shared" si="20"/>
        <v>-48.268349772130414</v>
      </c>
      <c r="N192" s="93"/>
    </row>
    <row r="193" spans="1:14" x14ac:dyDescent="0.25">
      <c r="A193" s="19" t="s">
        <v>190</v>
      </c>
      <c r="B193" s="199">
        <v>0.94397391000000008</v>
      </c>
      <c r="C193" s="20">
        <f t="shared" si="15"/>
        <v>1.210454794353855E-2</v>
      </c>
      <c r="D193" s="199">
        <v>0.12061247</v>
      </c>
      <c r="E193" s="63">
        <f t="shared" si="16"/>
        <v>1.1029172488704834E-3</v>
      </c>
      <c r="F193" s="199">
        <v>0</v>
      </c>
      <c r="G193" s="199">
        <v>9.0976299999999989E-3</v>
      </c>
      <c r="H193" s="102">
        <f t="shared" si="17"/>
        <v>9.0976299999999989E-3</v>
      </c>
      <c r="I193" s="63">
        <f t="shared" si="18"/>
        <v>0</v>
      </c>
      <c r="J193" s="63">
        <f t="shared" si="18"/>
        <v>7.6041844235858751E-5</v>
      </c>
      <c r="K193" s="63">
        <f t="shared" si="19"/>
        <v>-92.457139796573273</v>
      </c>
      <c r="L193" s="63">
        <f t="shared" si="20"/>
        <v>-99.036241372391316</v>
      </c>
      <c r="N193" s="93"/>
    </row>
    <row r="194" spans="1:14" x14ac:dyDescent="0.25">
      <c r="A194" s="19" t="s">
        <v>28</v>
      </c>
      <c r="B194" s="199">
        <v>6.0445610000000004E-2</v>
      </c>
      <c r="C194" s="20">
        <f t="shared" si="15"/>
        <v>7.7509216777128212E-4</v>
      </c>
      <c r="D194" s="199">
        <v>2.9714240000000003E-2</v>
      </c>
      <c r="E194" s="63">
        <f t="shared" si="16"/>
        <v>2.7171608236758001E-4</v>
      </c>
      <c r="F194" s="199">
        <v>3.14322E-3</v>
      </c>
      <c r="G194" s="199">
        <v>5.5664899999999995E-3</v>
      </c>
      <c r="H194" s="102">
        <f t="shared" si="17"/>
        <v>8.709709999999999E-3</v>
      </c>
      <c r="I194" s="63">
        <f t="shared" si="18"/>
        <v>2.6272363861691006E-5</v>
      </c>
      <c r="J194" s="63">
        <f t="shared" si="18"/>
        <v>4.6527080736462726E-5</v>
      </c>
      <c r="K194" s="63">
        <f t="shared" si="19"/>
        <v>-70.688430866816731</v>
      </c>
      <c r="L194" s="63">
        <f t="shared" si="20"/>
        <v>-85.590831162097629</v>
      </c>
      <c r="N194" s="93"/>
    </row>
    <row r="195" spans="1:14" x14ac:dyDescent="0.25">
      <c r="A195" s="19" t="s">
        <v>27</v>
      </c>
      <c r="B195" s="199">
        <v>0.95799672000000002</v>
      </c>
      <c r="C195" s="20">
        <f t="shared" si="15"/>
        <v>1.2284361997878388E-2</v>
      </c>
      <c r="D195" s="199">
        <v>0.13679729000000002</v>
      </c>
      <c r="E195" s="63">
        <f t="shared" si="16"/>
        <v>1.2509161842033224E-3</v>
      </c>
      <c r="F195" s="199">
        <v>9.9999999999999995E-7</v>
      </c>
      <c r="G195" s="199">
        <v>8.0596799999999996E-3</v>
      </c>
      <c r="H195" s="102">
        <f t="shared" si="17"/>
        <v>8.0606799999999989E-3</v>
      </c>
      <c r="I195" s="63">
        <f t="shared" si="18"/>
        <v>8.3584234834631397E-9</v>
      </c>
      <c r="J195" s="63">
        <f t="shared" si="18"/>
        <v>6.7366218581198191E-5</v>
      </c>
      <c r="K195" s="63">
        <f t="shared" si="19"/>
        <v>-94.107573329851775</v>
      </c>
      <c r="L195" s="63">
        <f t="shared" si="20"/>
        <v>-99.15859002105978</v>
      </c>
      <c r="N195" s="93"/>
    </row>
    <row r="196" spans="1:14" x14ac:dyDescent="0.25">
      <c r="A196" s="19" t="s">
        <v>243</v>
      </c>
      <c r="B196" s="199">
        <v>5.9139600000000002E-3</v>
      </c>
      <c r="C196" s="20">
        <f t="shared" ref="C196:C259" si="21">(B196/$B$268)*100</f>
        <v>7.5834524236129827E-5</v>
      </c>
      <c r="D196" s="199">
        <v>7.7149999999999996E-2</v>
      </c>
      <c r="E196" s="63">
        <f t="shared" ref="E196:E259" si="22">(D196/$D$268)*100</f>
        <v>7.054831540251002E-4</v>
      </c>
      <c r="F196" s="199">
        <v>0</v>
      </c>
      <c r="G196" s="199">
        <v>6.9725100000000003E-3</v>
      </c>
      <c r="H196" s="102">
        <f t="shared" ref="H196:H259" si="23">F196+G196</f>
        <v>6.9725100000000003E-3</v>
      </c>
      <c r="I196" s="63">
        <f t="shared" si="18"/>
        <v>0</v>
      </c>
      <c r="J196" s="63">
        <f t="shared" si="18"/>
        <v>5.8279191322681577E-5</v>
      </c>
      <c r="K196" s="63">
        <f t="shared" si="19"/>
        <v>-90.962397926117958</v>
      </c>
      <c r="L196" s="63">
        <f t="shared" si="20"/>
        <v>17.899174157417374</v>
      </c>
      <c r="N196" s="93"/>
    </row>
    <row r="197" spans="1:14" x14ac:dyDescent="0.25">
      <c r="A197" s="19" t="s">
        <v>24</v>
      </c>
      <c r="B197" s="199">
        <v>8.5360020000000009E-2</v>
      </c>
      <c r="C197" s="20">
        <f t="shared" si="21"/>
        <v>1.0945688684885469E-3</v>
      </c>
      <c r="D197" s="199">
        <v>2.5719830000000003E-2</v>
      </c>
      <c r="E197" s="63">
        <f t="shared" si="22"/>
        <v>2.3518997782747111E-4</v>
      </c>
      <c r="F197" s="199">
        <v>5.8E-4</v>
      </c>
      <c r="G197" s="199">
        <v>5.24641E-3</v>
      </c>
      <c r="H197" s="102">
        <f t="shared" si="23"/>
        <v>5.8264099999999997E-3</v>
      </c>
      <c r="I197" s="63">
        <f t="shared" ref="I197:J260" si="24">(F197/$H$268)*100</f>
        <v>4.8478856204086211E-6</v>
      </c>
      <c r="J197" s="63">
        <f t="shared" si="24"/>
        <v>4.3851716547875848E-5</v>
      </c>
      <c r="K197" s="63">
        <f t="shared" ref="K197:K260" si="25">((H197/D197)-1)*100</f>
        <v>-77.346623208629296</v>
      </c>
      <c r="L197" s="63">
        <f t="shared" ref="L197:L260" si="26">((H197/B197)-1)*100</f>
        <v>-93.174310409018176</v>
      </c>
      <c r="N197" s="93"/>
    </row>
    <row r="198" spans="1:14" x14ac:dyDescent="0.25">
      <c r="A198" s="19" t="s">
        <v>44</v>
      </c>
      <c r="B198" s="199">
        <v>1.008529E-2</v>
      </c>
      <c r="C198" s="20">
        <f t="shared" si="21"/>
        <v>1.2932335844905913E-4</v>
      </c>
      <c r="D198" s="199">
        <v>8.0391999999999996E-4</v>
      </c>
      <c r="E198" s="63">
        <f t="shared" si="22"/>
        <v>7.3512899181316733E-6</v>
      </c>
      <c r="F198" s="199">
        <v>5.5301400000000002E-3</v>
      </c>
      <c r="G198" s="199">
        <v>6.0060000000000004E-5</v>
      </c>
      <c r="H198" s="102">
        <f t="shared" si="23"/>
        <v>5.5902E-3</v>
      </c>
      <c r="I198" s="63">
        <f t="shared" si="24"/>
        <v>4.6223252042838844E-5</v>
      </c>
      <c r="J198" s="63">
        <f t="shared" si="24"/>
        <v>5.0200691441679612E-7</v>
      </c>
      <c r="K198" s="63">
        <f t="shared" si="25"/>
        <v>595.36769827843568</v>
      </c>
      <c r="L198" s="63">
        <f t="shared" si="26"/>
        <v>-44.570756021889302</v>
      </c>
      <c r="N198" s="93"/>
    </row>
    <row r="199" spans="1:14" x14ac:dyDescent="0.25">
      <c r="A199" s="19" t="s">
        <v>234</v>
      </c>
      <c r="B199" s="199">
        <v>3.7399999999999998E-3</v>
      </c>
      <c r="C199" s="20">
        <f t="shared" si="21"/>
        <v>4.7957903104370931E-5</v>
      </c>
      <c r="D199" s="199">
        <v>3.5998250000000002E-2</v>
      </c>
      <c r="E199" s="63">
        <f t="shared" si="22"/>
        <v>3.2917898832642993E-4</v>
      </c>
      <c r="F199" s="199">
        <v>4.8989999999999997E-3</v>
      </c>
      <c r="G199" s="199">
        <v>0</v>
      </c>
      <c r="H199" s="102">
        <f t="shared" si="23"/>
        <v>4.8989999999999997E-3</v>
      </c>
      <c r="I199" s="63">
        <f t="shared" si="24"/>
        <v>4.0947916645485915E-5</v>
      </c>
      <c r="J199" s="63">
        <f t="shared" si="24"/>
        <v>0</v>
      </c>
      <c r="K199" s="63">
        <f t="shared" si="25"/>
        <v>-86.391005118304363</v>
      </c>
      <c r="L199" s="63">
        <f t="shared" si="26"/>
        <v>30.989304812834217</v>
      </c>
      <c r="N199" s="93"/>
    </row>
    <row r="200" spans="1:14" x14ac:dyDescent="0.25">
      <c r="A200" s="19" t="s">
        <v>141</v>
      </c>
      <c r="B200" s="199">
        <v>5.3908499999999998E-2</v>
      </c>
      <c r="C200" s="20">
        <f t="shared" si="21"/>
        <v>6.9126701056202691E-4</v>
      </c>
      <c r="D200" s="199">
        <v>3.6072750000000001E-2</v>
      </c>
      <c r="E200" s="63">
        <f t="shared" si="22"/>
        <v>3.2986023907140554E-4</v>
      </c>
      <c r="F200" s="199">
        <v>3.0000000000000001E-5</v>
      </c>
      <c r="G200" s="199">
        <v>3.9051100000000003E-3</v>
      </c>
      <c r="H200" s="102">
        <f t="shared" si="23"/>
        <v>3.9351100000000003E-3</v>
      </c>
      <c r="I200" s="63">
        <f t="shared" si="24"/>
        <v>2.5075270450389419E-7</v>
      </c>
      <c r="J200" s="63">
        <f t="shared" si="24"/>
        <v>3.2640563129506743E-5</v>
      </c>
      <c r="K200" s="63">
        <f t="shared" si="25"/>
        <v>-89.09118378831667</v>
      </c>
      <c r="L200" s="63">
        <f t="shared" si="26"/>
        <v>-92.700390476455468</v>
      </c>
      <c r="N200" s="93"/>
    </row>
    <row r="201" spans="1:14" x14ac:dyDescent="0.25">
      <c r="A201" s="19" t="s">
        <v>110</v>
      </c>
      <c r="B201" s="199">
        <v>0</v>
      </c>
      <c r="C201" s="20">
        <f t="shared" si="21"/>
        <v>0</v>
      </c>
      <c r="D201" s="199">
        <v>2.9700000000000001E-4</v>
      </c>
      <c r="E201" s="63">
        <f t="shared" si="22"/>
        <v>2.7158586746008398E-6</v>
      </c>
      <c r="F201" s="199">
        <v>3.2203100000000001E-3</v>
      </c>
      <c r="G201" s="199">
        <v>0</v>
      </c>
      <c r="H201" s="102">
        <f t="shared" si="23"/>
        <v>3.2203100000000001E-3</v>
      </c>
      <c r="I201" s="63">
        <f t="shared" si="24"/>
        <v>2.6916714728031185E-5</v>
      </c>
      <c r="J201" s="63">
        <f t="shared" si="24"/>
        <v>0</v>
      </c>
      <c r="K201" s="63">
        <f t="shared" si="25"/>
        <v>984.27946127946132</v>
      </c>
      <c r="L201" s="63" t="s">
        <v>314</v>
      </c>
      <c r="N201" s="93"/>
    </row>
    <row r="202" spans="1:14" x14ac:dyDescent="0.25">
      <c r="A202" s="19" t="s">
        <v>118</v>
      </c>
      <c r="B202" s="199">
        <v>3.5966700000000002E-3</v>
      </c>
      <c r="C202" s="20">
        <f t="shared" si="21"/>
        <v>4.6119986994224018E-5</v>
      </c>
      <c r="D202" s="199">
        <v>0</v>
      </c>
      <c r="E202" s="63">
        <f t="shared" si="22"/>
        <v>0</v>
      </c>
      <c r="F202" s="199">
        <v>3.0746300000000001E-3</v>
      </c>
      <c r="G202" s="199">
        <v>0</v>
      </c>
      <c r="H202" s="102">
        <f t="shared" si="23"/>
        <v>3.0746300000000001E-3</v>
      </c>
      <c r="I202" s="63">
        <f t="shared" si="24"/>
        <v>2.5699059594960273E-5</v>
      </c>
      <c r="J202" s="63">
        <f t="shared" si="24"/>
        <v>0</v>
      </c>
      <c r="K202" s="63" t="s">
        <v>314</v>
      </c>
      <c r="L202" s="63">
        <f t="shared" si="26"/>
        <v>-14.514537057889665</v>
      </c>
      <c r="N202" s="93"/>
    </row>
    <row r="203" spans="1:14" x14ac:dyDescent="0.25">
      <c r="A203" s="19" t="s">
        <v>63</v>
      </c>
      <c r="B203" s="199">
        <v>0</v>
      </c>
      <c r="C203" s="20">
        <f t="shared" si="21"/>
        <v>0</v>
      </c>
      <c r="D203" s="199">
        <v>8.2512200000000001E-3</v>
      </c>
      <c r="E203" s="63">
        <f t="shared" si="22"/>
        <v>7.5451674791380264E-5</v>
      </c>
      <c r="F203" s="199">
        <v>2.7855700000000002E-3</v>
      </c>
      <c r="G203" s="199">
        <v>0</v>
      </c>
      <c r="H203" s="102">
        <f t="shared" si="23"/>
        <v>2.7855700000000002E-3</v>
      </c>
      <c r="I203" s="63">
        <f t="shared" si="24"/>
        <v>2.3282973702830419E-5</v>
      </c>
      <c r="J203" s="63">
        <f t="shared" si="24"/>
        <v>0</v>
      </c>
      <c r="K203" s="63">
        <f t="shared" si="25"/>
        <v>-66.240507464350728</v>
      </c>
      <c r="L203" s="63" t="s">
        <v>314</v>
      </c>
      <c r="N203" s="93"/>
    </row>
    <row r="204" spans="1:14" x14ac:dyDescent="0.25">
      <c r="A204" s="19" t="s">
        <v>126</v>
      </c>
      <c r="B204" s="199">
        <v>2.9999999999999997E-4</v>
      </c>
      <c r="C204" s="20">
        <f t="shared" si="21"/>
        <v>3.8468906233452616E-6</v>
      </c>
      <c r="D204" s="199">
        <v>0</v>
      </c>
      <c r="E204" s="63">
        <f t="shared" si="22"/>
        <v>0</v>
      </c>
      <c r="F204" s="199">
        <v>0</v>
      </c>
      <c r="G204" s="199">
        <v>2.5000000000000001E-3</v>
      </c>
      <c r="H204" s="102">
        <f t="shared" si="23"/>
        <v>2.5000000000000001E-3</v>
      </c>
      <c r="I204" s="63">
        <f t="shared" si="24"/>
        <v>0</v>
      </c>
      <c r="J204" s="63">
        <f t="shared" si="24"/>
        <v>2.089605870865785E-5</v>
      </c>
      <c r="K204" s="63" t="s">
        <v>314</v>
      </c>
      <c r="L204" s="63">
        <f t="shared" si="26"/>
        <v>733.33333333333337</v>
      </c>
      <c r="N204" s="93"/>
    </row>
    <row r="205" spans="1:14" x14ac:dyDescent="0.25">
      <c r="A205" s="19" t="s">
        <v>45</v>
      </c>
      <c r="B205" s="199">
        <v>1.2412200000000001E-3</v>
      </c>
      <c r="C205" s="20">
        <f t="shared" si="21"/>
        <v>1.5916125265028691E-5</v>
      </c>
      <c r="D205" s="199">
        <v>0</v>
      </c>
      <c r="E205" s="63">
        <f t="shared" si="22"/>
        <v>0</v>
      </c>
      <c r="F205" s="199">
        <v>0</v>
      </c>
      <c r="G205" s="199">
        <v>2.4960799999999999E-3</v>
      </c>
      <c r="H205" s="102">
        <f t="shared" si="23"/>
        <v>2.4960799999999999E-3</v>
      </c>
      <c r="I205" s="63">
        <f t="shared" si="24"/>
        <v>0</v>
      </c>
      <c r="J205" s="63">
        <f t="shared" si="24"/>
        <v>2.086329368860267E-5</v>
      </c>
      <c r="K205" s="63" t="s">
        <v>314</v>
      </c>
      <c r="L205" s="63">
        <f t="shared" si="26"/>
        <v>101.09891880569113</v>
      </c>
      <c r="N205" s="93"/>
    </row>
    <row r="206" spans="1:14" x14ac:dyDescent="0.25">
      <c r="A206" s="19" t="s">
        <v>73</v>
      </c>
      <c r="B206" s="199">
        <v>2.3800000000000002E-2</v>
      </c>
      <c r="C206" s="20">
        <f t="shared" si="21"/>
        <v>3.0518665611872412E-4</v>
      </c>
      <c r="D206" s="199">
        <v>7.4999999999999997E-3</v>
      </c>
      <c r="E206" s="63">
        <f t="shared" si="22"/>
        <v>6.8582289762647472E-5</v>
      </c>
      <c r="F206" s="199">
        <v>1.4499999999999999E-3</v>
      </c>
      <c r="G206" s="199">
        <v>0</v>
      </c>
      <c r="H206" s="102">
        <f t="shared" si="23"/>
        <v>1.4499999999999999E-3</v>
      </c>
      <c r="I206" s="63">
        <f t="shared" si="24"/>
        <v>1.2119714051021552E-5</v>
      </c>
      <c r="J206" s="63">
        <f t="shared" si="24"/>
        <v>0</v>
      </c>
      <c r="K206" s="63">
        <f t="shared" si="25"/>
        <v>-80.666666666666657</v>
      </c>
      <c r="L206" s="63">
        <f t="shared" si="26"/>
        <v>-93.907563025210081</v>
      </c>
      <c r="N206" s="93"/>
    </row>
    <row r="207" spans="1:14" x14ac:dyDescent="0.25">
      <c r="A207" s="19" t="s">
        <v>139</v>
      </c>
      <c r="B207" s="199">
        <v>4.8171999999999998E-3</v>
      </c>
      <c r="C207" s="20">
        <f t="shared" si="21"/>
        <v>6.1770805035929317E-5</v>
      </c>
      <c r="D207" s="199">
        <v>2.3999999999999998E-3</v>
      </c>
      <c r="E207" s="63">
        <f t="shared" si="22"/>
        <v>2.1946332724047186E-5</v>
      </c>
      <c r="F207" s="199">
        <v>2.0000000000000002E-5</v>
      </c>
      <c r="G207" s="199">
        <v>1.4E-3</v>
      </c>
      <c r="H207" s="102">
        <f t="shared" si="23"/>
        <v>1.42E-3</v>
      </c>
      <c r="I207" s="63">
        <f t="shared" si="24"/>
        <v>1.6716846966926279E-7</v>
      </c>
      <c r="J207" s="63">
        <f t="shared" si="24"/>
        <v>1.1701792876848394E-5</v>
      </c>
      <c r="K207" s="63">
        <f t="shared" si="25"/>
        <v>-40.833333333333321</v>
      </c>
      <c r="L207" s="63">
        <f t="shared" si="26"/>
        <v>-70.522295109192058</v>
      </c>
      <c r="N207" s="93"/>
    </row>
    <row r="208" spans="1:14" x14ac:dyDescent="0.25">
      <c r="A208" s="19" t="s">
        <v>42</v>
      </c>
      <c r="B208" s="199">
        <v>0</v>
      </c>
      <c r="C208" s="20">
        <f t="shared" si="21"/>
        <v>0</v>
      </c>
      <c r="D208" s="199">
        <v>0</v>
      </c>
      <c r="E208" s="63">
        <f t="shared" si="22"/>
        <v>0</v>
      </c>
      <c r="F208" s="199">
        <v>1.0764500000000001E-3</v>
      </c>
      <c r="G208" s="199">
        <v>0</v>
      </c>
      <c r="H208" s="102">
        <f t="shared" si="23"/>
        <v>1.0764500000000001E-3</v>
      </c>
      <c r="I208" s="63">
        <f t="shared" si="24"/>
        <v>8.9974249587738965E-6</v>
      </c>
      <c r="J208" s="63">
        <f t="shared" si="24"/>
        <v>0</v>
      </c>
      <c r="K208" s="63" t="s">
        <v>314</v>
      </c>
      <c r="L208" s="63" t="s">
        <v>314</v>
      </c>
      <c r="N208" s="93"/>
    </row>
    <row r="209" spans="1:14" x14ac:dyDescent="0.25">
      <c r="A209" s="19" t="s">
        <v>165</v>
      </c>
      <c r="B209" s="199">
        <v>7.62E-3</v>
      </c>
      <c r="C209" s="20">
        <f t="shared" si="21"/>
        <v>9.771102183296965E-5</v>
      </c>
      <c r="D209" s="199">
        <v>0.33254127</v>
      </c>
      <c r="E209" s="63">
        <f t="shared" si="22"/>
        <v>3.0408588982905049E-3</v>
      </c>
      <c r="F209" s="199">
        <v>1.07E-3</v>
      </c>
      <c r="G209" s="199">
        <v>0</v>
      </c>
      <c r="H209" s="102">
        <f t="shared" si="23"/>
        <v>1.07E-3</v>
      </c>
      <c r="I209" s="63">
        <f t="shared" si="24"/>
        <v>8.9435131273055577E-6</v>
      </c>
      <c r="J209" s="63">
        <f t="shared" si="24"/>
        <v>0</v>
      </c>
      <c r="K209" s="63">
        <f t="shared" si="25"/>
        <v>-99.678235426237478</v>
      </c>
      <c r="L209" s="63">
        <f t="shared" si="26"/>
        <v>-85.958005249343827</v>
      </c>
      <c r="N209" s="93"/>
    </row>
    <row r="210" spans="1:14" x14ac:dyDescent="0.25">
      <c r="A210" s="19" t="s">
        <v>153</v>
      </c>
      <c r="B210" s="199">
        <v>0</v>
      </c>
      <c r="C210" s="20">
        <f t="shared" si="21"/>
        <v>0</v>
      </c>
      <c r="D210" s="199">
        <v>0</v>
      </c>
      <c r="E210" s="63">
        <f t="shared" si="22"/>
        <v>0</v>
      </c>
      <c r="F210" s="199">
        <v>0</v>
      </c>
      <c r="G210" s="199">
        <v>6.5640000000000002E-4</v>
      </c>
      <c r="H210" s="102">
        <f t="shared" si="23"/>
        <v>6.5640000000000002E-4</v>
      </c>
      <c r="I210" s="63">
        <f t="shared" si="24"/>
        <v>0</v>
      </c>
      <c r="J210" s="63">
        <f t="shared" si="24"/>
        <v>5.4864691745452047E-6</v>
      </c>
      <c r="K210" s="63" t="s">
        <v>314</v>
      </c>
      <c r="L210" s="63" t="s">
        <v>314</v>
      </c>
      <c r="N210" s="93"/>
    </row>
    <row r="211" spans="1:14" x14ac:dyDescent="0.25">
      <c r="A211" s="19" t="s">
        <v>138</v>
      </c>
      <c r="B211" s="199">
        <v>0.19459499999999999</v>
      </c>
      <c r="C211" s="20">
        <f t="shared" si="21"/>
        <v>2.4952856028329041E-3</v>
      </c>
      <c r="D211" s="199">
        <v>3.6967199999999997E-3</v>
      </c>
      <c r="E211" s="63">
        <f t="shared" si="22"/>
        <v>3.3803936294849887E-5</v>
      </c>
      <c r="F211" s="199">
        <v>1.1025E-4</v>
      </c>
      <c r="G211" s="199">
        <v>2.0799999999999999E-4</v>
      </c>
      <c r="H211" s="102">
        <f t="shared" si="23"/>
        <v>3.1824999999999996E-4</v>
      </c>
      <c r="I211" s="63">
        <f t="shared" si="24"/>
        <v>9.2151618905181105E-7</v>
      </c>
      <c r="J211" s="63">
        <f t="shared" si="24"/>
        <v>1.7385520845603328E-6</v>
      </c>
      <c r="K211" s="63">
        <f t="shared" si="25"/>
        <v>-91.391016901469413</v>
      </c>
      <c r="L211" s="63">
        <f t="shared" si="26"/>
        <v>-99.836455201829438</v>
      </c>
      <c r="N211" s="93"/>
    </row>
    <row r="212" spans="1:14" x14ac:dyDescent="0.25">
      <c r="A212" s="19" t="s">
        <v>14</v>
      </c>
      <c r="B212" s="199">
        <v>0</v>
      </c>
      <c r="C212" s="20">
        <f t="shared" si="21"/>
        <v>0</v>
      </c>
      <c r="D212" s="199">
        <v>6.4848299999999996E-3</v>
      </c>
      <c r="E212" s="63">
        <f t="shared" si="22"/>
        <v>5.929926534953455E-5</v>
      </c>
      <c r="F212" s="199">
        <v>0</v>
      </c>
      <c r="G212" s="199">
        <v>1.8228999999999999E-4</v>
      </c>
      <c r="H212" s="102">
        <f t="shared" si="23"/>
        <v>1.8228999999999999E-4</v>
      </c>
      <c r="I212" s="63">
        <f t="shared" si="24"/>
        <v>0</v>
      </c>
      <c r="J212" s="63">
        <f t="shared" si="24"/>
        <v>1.5236570168004955E-6</v>
      </c>
      <c r="K212" s="63">
        <f t="shared" si="25"/>
        <v>-97.188977968582051</v>
      </c>
      <c r="L212" s="63" t="s">
        <v>314</v>
      </c>
      <c r="N212" s="93"/>
    </row>
    <row r="213" spans="1:14" x14ac:dyDescent="0.25">
      <c r="A213" s="19" t="s">
        <v>58</v>
      </c>
      <c r="B213" s="199">
        <v>5.8E-5</v>
      </c>
      <c r="C213" s="20">
        <f t="shared" si="21"/>
        <v>7.4373218718008402E-7</v>
      </c>
      <c r="D213" s="199">
        <v>5.0000000000000002E-5</v>
      </c>
      <c r="E213" s="63">
        <f t="shared" si="22"/>
        <v>4.5721526508431646E-7</v>
      </c>
      <c r="F213" s="199">
        <v>1E-4</v>
      </c>
      <c r="G213" s="199">
        <v>0</v>
      </c>
      <c r="H213" s="102">
        <f t="shared" si="23"/>
        <v>1E-4</v>
      </c>
      <c r="I213" s="63">
        <f t="shared" si="24"/>
        <v>8.3584234834631397E-7</v>
      </c>
      <c r="J213" s="63">
        <f t="shared" si="24"/>
        <v>0</v>
      </c>
      <c r="K213" s="63">
        <f t="shared" si="25"/>
        <v>100</v>
      </c>
      <c r="L213" s="63">
        <f t="shared" si="26"/>
        <v>72.413793103448285</v>
      </c>
      <c r="N213" s="93"/>
    </row>
    <row r="214" spans="1:14" x14ac:dyDescent="0.25">
      <c r="A214" s="19" t="s">
        <v>186</v>
      </c>
      <c r="B214" s="199">
        <v>5.35726E-3</v>
      </c>
      <c r="C214" s="20">
        <f t="shared" si="21"/>
        <v>6.8695977536075461E-5</v>
      </c>
      <c r="D214" s="199">
        <v>5.7823480000000003E-2</v>
      </c>
      <c r="E214" s="63">
        <f t="shared" si="22"/>
        <v>5.2875555472595343E-4</v>
      </c>
      <c r="F214" s="199">
        <v>0</v>
      </c>
      <c r="G214" s="199">
        <v>1E-4</v>
      </c>
      <c r="H214" s="102">
        <f t="shared" si="23"/>
        <v>1E-4</v>
      </c>
      <c r="I214" s="63">
        <f t="shared" si="24"/>
        <v>0</v>
      </c>
      <c r="J214" s="63">
        <f t="shared" si="24"/>
        <v>8.3584234834631397E-7</v>
      </c>
      <c r="K214" s="63">
        <f t="shared" si="25"/>
        <v>-99.827059872563879</v>
      </c>
      <c r="L214" s="63">
        <f t="shared" si="26"/>
        <v>-98.133374150218572</v>
      </c>
      <c r="N214" s="93"/>
    </row>
    <row r="215" spans="1:14" x14ac:dyDescent="0.25">
      <c r="A215" s="19" t="s">
        <v>94</v>
      </c>
      <c r="B215" s="199">
        <v>1.0000000000000001E-5</v>
      </c>
      <c r="C215" s="20">
        <f t="shared" si="21"/>
        <v>1.282296874448421E-7</v>
      </c>
      <c r="D215" s="199">
        <v>1.4779999999999999E-3</v>
      </c>
      <c r="E215" s="63">
        <f t="shared" si="22"/>
        <v>1.3515283235892394E-5</v>
      </c>
      <c r="F215" s="199">
        <v>1.9999999999999999E-6</v>
      </c>
      <c r="G215" s="199">
        <v>3.8799999999999994E-5</v>
      </c>
      <c r="H215" s="102">
        <f t="shared" si="23"/>
        <v>4.0799999999999996E-5</v>
      </c>
      <c r="I215" s="63">
        <f t="shared" si="24"/>
        <v>1.6716846966926279E-8</v>
      </c>
      <c r="J215" s="63">
        <f t="shared" si="24"/>
        <v>3.2430683115836977E-7</v>
      </c>
      <c r="K215" s="63">
        <f t="shared" si="25"/>
        <v>-97.239512855209739</v>
      </c>
      <c r="L215" s="63">
        <f t="shared" si="26"/>
        <v>307.99999999999994</v>
      </c>
      <c r="N215" s="93"/>
    </row>
    <row r="216" spans="1:14" x14ac:dyDescent="0.25">
      <c r="A216" s="19" t="s">
        <v>17</v>
      </c>
      <c r="B216" s="199">
        <v>0</v>
      </c>
      <c r="C216" s="20">
        <f t="shared" si="21"/>
        <v>0</v>
      </c>
      <c r="D216" s="199">
        <v>0</v>
      </c>
      <c r="E216" s="63">
        <f t="shared" si="22"/>
        <v>0</v>
      </c>
      <c r="F216" s="199">
        <v>1.7E-5</v>
      </c>
      <c r="G216" s="199">
        <v>0</v>
      </c>
      <c r="H216" s="102">
        <f t="shared" si="23"/>
        <v>1.7E-5</v>
      </c>
      <c r="I216" s="63">
        <f t="shared" si="24"/>
        <v>1.4209319921887337E-7</v>
      </c>
      <c r="J216" s="63">
        <f t="shared" si="24"/>
        <v>0</v>
      </c>
      <c r="K216" s="63" t="s">
        <v>314</v>
      </c>
      <c r="L216" s="63" t="s">
        <v>314</v>
      </c>
      <c r="N216" s="93"/>
    </row>
    <row r="217" spans="1:14" x14ac:dyDescent="0.25">
      <c r="A217" s="19" t="s">
        <v>13</v>
      </c>
      <c r="B217" s="199">
        <v>2.3E-5</v>
      </c>
      <c r="C217" s="20">
        <f t="shared" si="21"/>
        <v>2.949282811231368E-7</v>
      </c>
      <c r="D217" s="199">
        <v>3.4E-5</v>
      </c>
      <c r="E217" s="63">
        <f t="shared" si="22"/>
        <v>3.1090638025733519E-7</v>
      </c>
      <c r="F217" s="199">
        <v>0</v>
      </c>
      <c r="G217" s="199">
        <v>0</v>
      </c>
      <c r="H217" s="102">
        <f t="shared" si="23"/>
        <v>0</v>
      </c>
      <c r="I217" s="63">
        <f t="shared" si="24"/>
        <v>0</v>
      </c>
      <c r="J217" s="63">
        <f t="shared" si="24"/>
        <v>0</v>
      </c>
      <c r="K217" s="63">
        <f t="shared" si="25"/>
        <v>-100</v>
      </c>
      <c r="L217" s="63">
        <f t="shared" si="26"/>
        <v>-100</v>
      </c>
      <c r="N217" s="93"/>
    </row>
    <row r="218" spans="1:14" x14ac:dyDescent="0.25">
      <c r="A218" s="19" t="s">
        <v>15</v>
      </c>
      <c r="B218" s="199">
        <v>0</v>
      </c>
      <c r="C218" s="20">
        <f t="shared" si="21"/>
        <v>0</v>
      </c>
      <c r="D218" s="199">
        <v>0</v>
      </c>
      <c r="E218" s="63">
        <f t="shared" si="22"/>
        <v>0</v>
      </c>
      <c r="F218" s="199">
        <v>0</v>
      </c>
      <c r="G218" s="199">
        <v>0</v>
      </c>
      <c r="H218" s="102">
        <f t="shared" si="23"/>
        <v>0</v>
      </c>
      <c r="I218" s="63">
        <f t="shared" si="24"/>
        <v>0</v>
      </c>
      <c r="J218" s="63">
        <f t="shared" si="24"/>
        <v>0</v>
      </c>
      <c r="K218" s="63" t="s">
        <v>314</v>
      </c>
      <c r="L218" s="63" t="s">
        <v>314</v>
      </c>
      <c r="N218" s="93"/>
    </row>
    <row r="219" spans="1:14" x14ac:dyDescent="0.25">
      <c r="A219" s="19" t="s">
        <v>18</v>
      </c>
      <c r="B219" s="199">
        <v>7.4297999999999996E-4</v>
      </c>
      <c r="C219" s="20">
        <f t="shared" si="21"/>
        <v>9.5272093177768756E-6</v>
      </c>
      <c r="D219" s="199">
        <v>4.1715429999999998E-2</v>
      </c>
      <c r="E219" s="63">
        <f t="shared" si="22"/>
        <v>3.8145862771112493E-4</v>
      </c>
      <c r="F219" s="199">
        <v>0</v>
      </c>
      <c r="G219" s="199">
        <v>0</v>
      </c>
      <c r="H219" s="102">
        <f t="shared" si="23"/>
        <v>0</v>
      </c>
      <c r="I219" s="63">
        <f t="shared" si="24"/>
        <v>0</v>
      </c>
      <c r="J219" s="63">
        <f t="shared" si="24"/>
        <v>0</v>
      </c>
      <c r="K219" s="63">
        <f t="shared" si="25"/>
        <v>-100</v>
      </c>
      <c r="L219" s="63">
        <f t="shared" si="26"/>
        <v>-100</v>
      </c>
      <c r="N219" s="93"/>
    </row>
    <row r="220" spans="1:14" x14ac:dyDescent="0.25">
      <c r="A220" s="19" t="s">
        <v>29</v>
      </c>
      <c r="B220" s="199">
        <v>2.7924250000000001E-2</v>
      </c>
      <c r="C220" s="20">
        <f t="shared" si="21"/>
        <v>3.5807178496316311E-4</v>
      </c>
      <c r="D220" s="199">
        <v>0</v>
      </c>
      <c r="E220" s="63">
        <f t="shared" si="22"/>
        <v>0</v>
      </c>
      <c r="F220" s="199">
        <v>0</v>
      </c>
      <c r="G220" s="199">
        <v>0</v>
      </c>
      <c r="H220" s="102">
        <f t="shared" si="23"/>
        <v>0</v>
      </c>
      <c r="I220" s="63">
        <f t="shared" si="24"/>
        <v>0</v>
      </c>
      <c r="J220" s="63">
        <f t="shared" si="24"/>
        <v>0</v>
      </c>
      <c r="K220" s="63" t="s">
        <v>314</v>
      </c>
      <c r="L220" s="63">
        <f t="shared" si="26"/>
        <v>-100</v>
      </c>
      <c r="N220" s="93"/>
    </row>
    <row r="221" spans="1:14" x14ac:dyDescent="0.25">
      <c r="A221" s="19" t="s">
        <v>31</v>
      </c>
      <c r="B221" s="199">
        <v>4.7182970000000005E-2</v>
      </c>
      <c r="C221" s="20">
        <f t="shared" si="21"/>
        <v>6.0502574958193616E-4</v>
      </c>
      <c r="D221" s="199">
        <v>4.3760400000000003E-3</v>
      </c>
      <c r="E221" s="63">
        <f t="shared" si="22"/>
        <v>4.0015845772391442E-5</v>
      </c>
      <c r="F221" s="199">
        <v>0</v>
      </c>
      <c r="G221" s="199">
        <v>0</v>
      </c>
      <c r="H221" s="102">
        <f t="shared" si="23"/>
        <v>0</v>
      </c>
      <c r="I221" s="63">
        <f t="shared" si="24"/>
        <v>0</v>
      </c>
      <c r="J221" s="63">
        <f t="shared" si="24"/>
        <v>0</v>
      </c>
      <c r="K221" s="63">
        <f t="shared" si="25"/>
        <v>-100</v>
      </c>
      <c r="L221" s="63">
        <f t="shared" si="26"/>
        <v>-100</v>
      </c>
      <c r="N221" s="93"/>
    </row>
    <row r="222" spans="1:14" x14ac:dyDescent="0.25">
      <c r="A222" s="19" t="s">
        <v>34</v>
      </c>
      <c r="B222" s="199">
        <v>1.99321E-3</v>
      </c>
      <c r="C222" s="20">
        <f t="shared" si="21"/>
        <v>2.5558869531193364E-5</v>
      </c>
      <c r="D222" s="199">
        <v>5.2533800000000005E-2</v>
      </c>
      <c r="E222" s="63">
        <f t="shared" si="22"/>
        <v>4.8038510585772927E-4</v>
      </c>
      <c r="F222" s="199">
        <v>0</v>
      </c>
      <c r="G222" s="199">
        <v>0</v>
      </c>
      <c r="H222" s="102">
        <f t="shared" si="23"/>
        <v>0</v>
      </c>
      <c r="I222" s="63">
        <f t="shared" si="24"/>
        <v>0</v>
      </c>
      <c r="J222" s="63">
        <f t="shared" si="24"/>
        <v>0</v>
      </c>
      <c r="K222" s="63">
        <f t="shared" si="25"/>
        <v>-100</v>
      </c>
      <c r="L222" s="63">
        <f t="shared" si="26"/>
        <v>-100</v>
      </c>
      <c r="N222" s="93"/>
    </row>
    <row r="223" spans="1:14" x14ac:dyDescent="0.25">
      <c r="A223" s="19" t="s">
        <v>38</v>
      </c>
      <c r="B223" s="199">
        <v>0</v>
      </c>
      <c r="C223" s="20">
        <f t="shared" si="21"/>
        <v>0</v>
      </c>
      <c r="D223" s="199">
        <v>0</v>
      </c>
      <c r="E223" s="63">
        <f t="shared" si="22"/>
        <v>0</v>
      </c>
      <c r="F223" s="199">
        <v>0</v>
      </c>
      <c r="G223" s="199">
        <v>0</v>
      </c>
      <c r="H223" s="102">
        <f t="shared" si="23"/>
        <v>0</v>
      </c>
      <c r="I223" s="63">
        <f t="shared" si="24"/>
        <v>0</v>
      </c>
      <c r="J223" s="63">
        <f t="shared" si="24"/>
        <v>0</v>
      </c>
      <c r="K223" s="63" t="s">
        <v>314</v>
      </c>
      <c r="L223" s="63" t="s">
        <v>314</v>
      </c>
      <c r="N223" s="93"/>
    </row>
    <row r="224" spans="1:14" x14ac:dyDescent="0.25">
      <c r="A224" s="19" t="s">
        <v>43</v>
      </c>
      <c r="B224" s="199">
        <v>3.9591299999999999E-3</v>
      </c>
      <c r="C224" s="20">
        <f t="shared" si="21"/>
        <v>5.076780024534976E-5</v>
      </c>
      <c r="D224" s="199">
        <v>1E-4</v>
      </c>
      <c r="E224" s="63">
        <f t="shared" si="22"/>
        <v>9.1443053016863291E-7</v>
      </c>
      <c r="F224" s="199">
        <v>0</v>
      </c>
      <c r="G224" s="199">
        <v>0</v>
      </c>
      <c r="H224" s="102">
        <f t="shared" si="23"/>
        <v>0</v>
      </c>
      <c r="I224" s="63">
        <f t="shared" si="24"/>
        <v>0</v>
      </c>
      <c r="J224" s="63">
        <f t="shared" si="24"/>
        <v>0</v>
      </c>
      <c r="K224" s="63">
        <f t="shared" si="25"/>
        <v>-100</v>
      </c>
      <c r="L224" s="63">
        <f t="shared" si="26"/>
        <v>-100</v>
      </c>
      <c r="N224" s="93"/>
    </row>
    <row r="225" spans="1:14" x14ac:dyDescent="0.25">
      <c r="A225" s="19" t="s">
        <v>46</v>
      </c>
      <c r="B225" s="199">
        <v>0</v>
      </c>
      <c r="C225" s="20">
        <f t="shared" si="21"/>
        <v>0</v>
      </c>
      <c r="D225" s="199">
        <v>0</v>
      </c>
      <c r="E225" s="63">
        <f t="shared" si="22"/>
        <v>0</v>
      </c>
      <c r="F225" s="199">
        <v>0</v>
      </c>
      <c r="G225" s="199">
        <v>0</v>
      </c>
      <c r="H225" s="102">
        <f t="shared" si="23"/>
        <v>0</v>
      </c>
      <c r="I225" s="63">
        <f t="shared" si="24"/>
        <v>0</v>
      </c>
      <c r="J225" s="63">
        <f t="shared" si="24"/>
        <v>0</v>
      </c>
      <c r="K225" s="63" t="s">
        <v>314</v>
      </c>
      <c r="L225" s="63" t="s">
        <v>314</v>
      </c>
      <c r="N225" s="93"/>
    </row>
    <row r="226" spans="1:14" x14ac:dyDescent="0.25">
      <c r="A226" s="19" t="s">
        <v>52</v>
      </c>
      <c r="B226" s="199">
        <v>0</v>
      </c>
      <c r="C226" s="20">
        <f t="shared" si="21"/>
        <v>0</v>
      </c>
      <c r="D226" s="199">
        <v>0</v>
      </c>
      <c r="E226" s="63">
        <f t="shared" si="22"/>
        <v>0</v>
      </c>
      <c r="F226" s="199">
        <v>0</v>
      </c>
      <c r="G226" s="199">
        <v>0</v>
      </c>
      <c r="H226" s="102">
        <f t="shared" si="23"/>
        <v>0</v>
      </c>
      <c r="I226" s="63">
        <f t="shared" si="24"/>
        <v>0</v>
      </c>
      <c r="J226" s="63">
        <f t="shared" si="24"/>
        <v>0</v>
      </c>
      <c r="K226" s="63" t="s">
        <v>314</v>
      </c>
      <c r="L226" s="63" t="s">
        <v>314</v>
      </c>
      <c r="N226" s="93"/>
    </row>
    <row r="227" spans="1:14" x14ac:dyDescent="0.25">
      <c r="A227" s="19" t="s">
        <v>53</v>
      </c>
      <c r="B227" s="199">
        <v>0</v>
      </c>
      <c r="C227" s="20">
        <f t="shared" si="21"/>
        <v>0</v>
      </c>
      <c r="D227" s="199">
        <v>0</v>
      </c>
      <c r="E227" s="63">
        <f t="shared" si="22"/>
        <v>0</v>
      </c>
      <c r="F227" s="199">
        <v>0</v>
      </c>
      <c r="G227" s="199">
        <v>0</v>
      </c>
      <c r="H227" s="102">
        <f t="shared" si="23"/>
        <v>0</v>
      </c>
      <c r="I227" s="63">
        <f t="shared" si="24"/>
        <v>0</v>
      </c>
      <c r="J227" s="63">
        <f t="shared" si="24"/>
        <v>0</v>
      </c>
      <c r="K227" s="63" t="s">
        <v>314</v>
      </c>
      <c r="L227" s="63" t="s">
        <v>314</v>
      </c>
      <c r="N227" s="93"/>
    </row>
    <row r="228" spans="1:14" x14ac:dyDescent="0.25">
      <c r="A228" s="19" t="s">
        <v>54</v>
      </c>
      <c r="B228" s="199">
        <v>0</v>
      </c>
      <c r="C228" s="20">
        <f t="shared" si="21"/>
        <v>0</v>
      </c>
      <c r="D228" s="199">
        <v>0</v>
      </c>
      <c r="E228" s="63">
        <f t="shared" si="22"/>
        <v>0</v>
      </c>
      <c r="F228" s="199">
        <v>0</v>
      </c>
      <c r="G228" s="199">
        <v>0</v>
      </c>
      <c r="H228" s="102">
        <f t="shared" si="23"/>
        <v>0</v>
      </c>
      <c r="I228" s="63">
        <f t="shared" si="24"/>
        <v>0</v>
      </c>
      <c r="J228" s="63">
        <f t="shared" si="24"/>
        <v>0</v>
      </c>
      <c r="K228" s="63" t="s">
        <v>314</v>
      </c>
      <c r="L228" s="63" t="s">
        <v>314</v>
      </c>
      <c r="N228" s="93"/>
    </row>
    <row r="229" spans="1:14" x14ac:dyDescent="0.25">
      <c r="A229" s="19" t="s">
        <v>55</v>
      </c>
      <c r="B229" s="199">
        <v>0</v>
      </c>
      <c r="C229" s="20">
        <f t="shared" si="21"/>
        <v>0</v>
      </c>
      <c r="D229" s="199">
        <v>0</v>
      </c>
      <c r="E229" s="63">
        <f t="shared" si="22"/>
        <v>0</v>
      </c>
      <c r="F229" s="199">
        <v>0</v>
      </c>
      <c r="G229" s="199">
        <v>0</v>
      </c>
      <c r="H229" s="102">
        <f t="shared" si="23"/>
        <v>0</v>
      </c>
      <c r="I229" s="63">
        <f t="shared" si="24"/>
        <v>0</v>
      </c>
      <c r="J229" s="63">
        <f t="shared" si="24"/>
        <v>0</v>
      </c>
      <c r="K229" s="63" t="s">
        <v>314</v>
      </c>
      <c r="L229" s="63" t="s">
        <v>314</v>
      </c>
      <c r="N229" s="93"/>
    </row>
    <row r="230" spans="1:14" x14ac:dyDescent="0.25">
      <c r="A230" s="19" t="s">
        <v>56</v>
      </c>
      <c r="B230" s="199">
        <v>0</v>
      </c>
      <c r="C230" s="20">
        <f t="shared" si="21"/>
        <v>0</v>
      </c>
      <c r="D230" s="199">
        <v>0</v>
      </c>
      <c r="E230" s="63">
        <f t="shared" si="22"/>
        <v>0</v>
      </c>
      <c r="F230" s="199">
        <v>0</v>
      </c>
      <c r="G230" s="199">
        <v>0</v>
      </c>
      <c r="H230" s="102">
        <f t="shared" si="23"/>
        <v>0</v>
      </c>
      <c r="I230" s="63">
        <f t="shared" si="24"/>
        <v>0</v>
      </c>
      <c r="J230" s="63">
        <f t="shared" si="24"/>
        <v>0</v>
      </c>
      <c r="K230" s="63" t="s">
        <v>314</v>
      </c>
      <c r="L230" s="63" t="s">
        <v>314</v>
      </c>
      <c r="N230" s="93"/>
    </row>
    <row r="231" spans="1:14" x14ac:dyDescent="0.25">
      <c r="A231" s="19" t="s">
        <v>57</v>
      </c>
      <c r="B231" s="199">
        <v>0</v>
      </c>
      <c r="C231" s="20">
        <f t="shared" si="21"/>
        <v>0</v>
      </c>
      <c r="D231" s="199">
        <v>1.25E-4</v>
      </c>
      <c r="E231" s="63">
        <f t="shared" si="22"/>
        <v>1.1430381627107911E-6</v>
      </c>
      <c r="F231" s="199">
        <v>0</v>
      </c>
      <c r="G231" s="199">
        <v>0</v>
      </c>
      <c r="H231" s="102">
        <f t="shared" si="23"/>
        <v>0</v>
      </c>
      <c r="I231" s="63">
        <f t="shared" si="24"/>
        <v>0</v>
      </c>
      <c r="J231" s="63">
        <f t="shared" si="24"/>
        <v>0</v>
      </c>
      <c r="K231" s="63">
        <f t="shared" si="25"/>
        <v>-100</v>
      </c>
      <c r="L231" s="63" t="s">
        <v>314</v>
      </c>
      <c r="N231" s="93"/>
    </row>
    <row r="232" spans="1:14" x14ac:dyDescent="0.25">
      <c r="A232" s="19" t="s">
        <v>65</v>
      </c>
      <c r="B232" s="199">
        <v>6.4603999999999995E-2</v>
      </c>
      <c r="C232" s="20">
        <f t="shared" si="21"/>
        <v>8.2841507276865773E-4</v>
      </c>
      <c r="D232" s="199">
        <v>6.7493999999999998E-2</v>
      </c>
      <c r="E232" s="63">
        <f t="shared" si="22"/>
        <v>6.1718574203201712E-4</v>
      </c>
      <c r="F232" s="199">
        <v>0</v>
      </c>
      <c r="G232" s="199">
        <v>0</v>
      </c>
      <c r="H232" s="102">
        <f t="shared" si="23"/>
        <v>0</v>
      </c>
      <c r="I232" s="63">
        <f t="shared" si="24"/>
        <v>0</v>
      </c>
      <c r="J232" s="63">
        <f t="shared" si="24"/>
        <v>0</v>
      </c>
      <c r="K232" s="63">
        <f t="shared" si="25"/>
        <v>-100</v>
      </c>
      <c r="L232" s="63">
        <f t="shared" si="26"/>
        <v>-100</v>
      </c>
      <c r="N232" s="93"/>
    </row>
    <row r="233" spans="1:14" x14ac:dyDescent="0.25">
      <c r="A233" s="19" t="s">
        <v>69</v>
      </c>
      <c r="B233" s="199">
        <v>0</v>
      </c>
      <c r="C233" s="20">
        <f t="shared" si="21"/>
        <v>0</v>
      </c>
      <c r="D233" s="199">
        <v>0</v>
      </c>
      <c r="E233" s="63">
        <f t="shared" si="22"/>
        <v>0</v>
      </c>
      <c r="F233" s="199">
        <v>0</v>
      </c>
      <c r="G233" s="199">
        <v>0</v>
      </c>
      <c r="H233" s="102">
        <f t="shared" si="23"/>
        <v>0</v>
      </c>
      <c r="I233" s="63">
        <f t="shared" si="24"/>
        <v>0</v>
      </c>
      <c r="J233" s="63">
        <f t="shared" si="24"/>
        <v>0</v>
      </c>
      <c r="K233" s="63" t="s">
        <v>314</v>
      </c>
      <c r="L233" s="63" t="s">
        <v>314</v>
      </c>
      <c r="N233" s="93"/>
    </row>
    <row r="234" spans="1:14" x14ac:dyDescent="0.25">
      <c r="A234" s="19" t="s">
        <v>76</v>
      </c>
      <c r="B234" s="199">
        <v>17.281413000000001</v>
      </c>
      <c r="C234" s="20">
        <f t="shared" si="21"/>
        <v>0.22159901875952306</v>
      </c>
      <c r="D234" s="199">
        <v>1.8578699999999999</v>
      </c>
      <c r="E234" s="63">
        <f t="shared" si="22"/>
        <v>1.6988930490843979E-2</v>
      </c>
      <c r="F234" s="199">
        <v>0</v>
      </c>
      <c r="G234" s="199">
        <v>0</v>
      </c>
      <c r="H234" s="102">
        <f t="shared" si="23"/>
        <v>0</v>
      </c>
      <c r="I234" s="63">
        <f t="shared" si="24"/>
        <v>0</v>
      </c>
      <c r="J234" s="63">
        <f t="shared" si="24"/>
        <v>0</v>
      </c>
      <c r="K234" s="63">
        <f t="shared" si="25"/>
        <v>-100</v>
      </c>
      <c r="L234" s="63">
        <f t="shared" si="26"/>
        <v>-100</v>
      </c>
      <c r="N234" s="93"/>
    </row>
    <row r="235" spans="1:14" x14ac:dyDescent="0.25">
      <c r="A235" s="19" t="s">
        <v>78</v>
      </c>
      <c r="B235" s="199">
        <v>1E-4</v>
      </c>
      <c r="C235" s="20">
        <f t="shared" si="21"/>
        <v>1.2822968744484208E-6</v>
      </c>
      <c r="D235" s="199">
        <v>0</v>
      </c>
      <c r="E235" s="63">
        <f t="shared" si="22"/>
        <v>0</v>
      </c>
      <c r="F235" s="199">
        <v>0</v>
      </c>
      <c r="G235" s="199">
        <v>0</v>
      </c>
      <c r="H235" s="102">
        <f t="shared" si="23"/>
        <v>0</v>
      </c>
      <c r="I235" s="63">
        <f t="shared" si="24"/>
        <v>0</v>
      </c>
      <c r="J235" s="63">
        <f t="shared" si="24"/>
        <v>0</v>
      </c>
      <c r="K235" s="63" t="s">
        <v>314</v>
      </c>
      <c r="L235" s="63">
        <f t="shared" si="26"/>
        <v>-100</v>
      </c>
      <c r="N235" s="93"/>
    </row>
    <row r="236" spans="1:14" x14ac:dyDescent="0.25">
      <c r="A236" s="19" t="s">
        <v>81</v>
      </c>
      <c r="B236" s="199">
        <v>6.0079613700000003</v>
      </c>
      <c r="C236" s="20">
        <f t="shared" si="21"/>
        <v>7.703990086557852E-2</v>
      </c>
      <c r="D236" s="199">
        <v>6.3567589999999993E-2</v>
      </c>
      <c r="E236" s="63">
        <f t="shared" si="22"/>
        <v>5.8128145025242281E-4</v>
      </c>
      <c r="F236" s="199">
        <v>0</v>
      </c>
      <c r="G236" s="199">
        <v>0</v>
      </c>
      <c r="H236" s="102">
        <f t="shared" si="23"/>
        <v>0</v>
      </c>
      <c r="I236" s="63">
        <f t="shared" si="24"/>
        <v>0</v>
      </c>
      <c r="J236" s="63">
        <f t="shared" si="24"/>
        <v>0</v>
      </c>
      <c r="K236" s="63">
        <f t="shared" si="25"/>
        <v>-100</v>
      </c>
      <c r="L236" s="63">
        <f t="shared" si="26"/>
        <v>-100</v>
      </c>
      <c r="N236" s="93"/>
    </row>
    <row r="237" spans="1:14" x14ac:dyDescent="0.25">
      <c r="A237" s="19" t="s">
        <v>82</v>
      </c>
      <c r="B237" s="199">
        <v>1.606076E-2</v>
      </c>
      <c r="C237" s="20">
        <f t="shared" si="21"/>
        <v>2.0594662349266219E-4</v>
      </c>
      <c r="D237" s="199">
        <v>2.3894999999999998E-4</v>
      </c>
      <c r="E237" s="63">
        <f t="shared" si="22"/>
        <v>2.185031751837948E-6</v>
      </c>
      <c r="F237" s="199">
        <v>0</v>
      </c>
      <c r="G237" s="199">
        <v>0</v>
      </c>
      <c r="H237" s="102">
        <f t="shared" si="23"/>
        <v>0</v>
      </c>
      <c r="I237" s="63">
        <f t="shared" si="24"/>
        <v>0</v>
      </c>
      <c r="J237" s="63">
        <f t="shared" si="24"/>
        <v>0</v>
      </c>
      <c r="K237" s="63">
        <f t="shared" si="25"/>
        <v>-100</v>
      </c>
      <c r="L237" s="63">
        <f t="shared" si="26"/>
        <v>-100</v>
      </c>
      <c r="N237" s="93"/>
    </row>
    <row r="238" spans="1:14" x14ac:dyDescent="0.25">
      <c r="A238" s="19" t="s">
        <v>83</v>
      </c>
      <c r="B238" s="199">
        <v>0</v>
      </c>
      <c r="C238" s="20">
        <f t="shared" si="21"/>
        <v>0</v>
      </c>
      <c r="D238" s="199">
        <v>0</v>
      </c>
      <c r="E238" s="63">
        <f t="shared" si="22"/>
        <v>0</v>
      </c>
      <c r="F238" s="199">
        <v>0</v>
      </c>
      <c r="G238" s="199">
        <v>0</v>
      </c>
      <c r="H238" s="102">
        <f t="shared" si="23"/>
        <v>0</v>
      </c>
      <c r="I238" s="63">
        <f t="shared" si="24"/>
        <v>0</v>
      </c>
      <c r="J238" s="63">
        <f t="shared" si="24"/>
        <v>0</v>
      </c>
      <c r="K238" s="63" t="s">
        <v>314</v>
      </c>
      <c r="L238" s="63" t="s">
        <v>314</v>
      </c>
      <c r="N238" s="93"/>
    </row>
    <row r="239" spans="1:14" x14ac:dyDescent="0.25">
      <c r="A239" s="19" t="s">
        <v>84</v>
      </c>
      <c r="B239" s="199">
        <v>0</v>
      </c>
      <c r="C239" s="20">
        <f t="shared" si="21"/>
        <v>0</v>
      </c>
      <c r="D239" s="199">
        <v>0</v>
      </c>
      <c r="E239" s="63">
        <f t="shared" si="22"/>
        <v>0</v>
      </c>
      <c r="F239" s="199">
        <v>0</v>
      </c>
      <c r="G239" s="199">
        <v>0</v>
      </c>
      <c r="H239" s="102">
        <f t="shared" si="23"/>
        <v>0</v>
      </c>
      <c r="I239" s="63">
        <f t="shared" si="24"/>
        <v>0</v>
      </c>
      <c r="J239" s="63">
        <f t="shared" si="24"/>
        <v>0</v>
      </c>
      <c r="K239" s="63" t="s">
        <v>314</v>
      </c>
      <c r="L239" s="63" t="s">
        <v>314</v>
      </c>
      <c r="N239" s="93"/>
    </row>
    <row r="240" spans="1:14" x14ac:dyDescent="0.25">
      <c r="A240" s="19" t="s">
        <v>85</v>
      </c>
      <c r="B240" s="199">
        <v>0</v>
      </c>
      <c r="C240" s="20">
        <f t="shared" si="21"/>
        <v>0</v>
      </c>
      <c r="D240" s="199">
        <v>0</v>
      </c>
      <c r="E240" s="63">
        <f t="shared" si="22"/>
        <v>0</v>
      </c>
      <c r="F240" s="199">
        <v>0</v>
      </c>
      <c r="G240" s="199">
        <v>0</v>
      </c>
      <c r="H240" s="102">
        <f t="shared" si="23"/>
        <v>0</v>
      </c>
      <c r="I240" s="63">
        <f t="shared" si="24"/>
        <v>0</v>
      </c>
      <c r="J240" s="63">
        <f t="shared" si="24"/>
        <v>0</v>
      </c>
      <c r="K240" s="63" t="s">
        <v>314</v>
      </c>
      <c r="L240" s="63" t="s">
        <v>314</v>
      </c>
      <c r="N240" s="93"/>
    </row>
    <row r="241" spans="1:14" x14ac:dyDescent="0.25">
      <c r="A241" s="19" t="s">
        <v>86</v>
      </c>
      <c r="B241" s="199">
        <v>0</v>
      </c>
      <c r="C241" s="20">
        <f t="shared" si="21"/>
        <v>0</v>
      </c>
      <c r="D241" s="199">
        <v>0</v>
      </c>
      <c r="E241" s="63">
        <f t="shared" si="22"/>
        <v>0</v>
      </c>
      <c r="F241" s="199">
        <v>0</v>
      </c>
      <c r="G241" s="199">
        <v>0</v>
      </c>
      <c r="H241" s="102">
        <f t="shared" si="23"/>
        <v>0</v>
      </c>
      <c r="I241" s="63">
        <f t="shared" si="24"/>
        <v>0</v>
      </c>
      <c r="J241" s="63">
        <f t="shared" si="24"/>
        <v>0</v>
      </c>
      <c r="K241" s="63" t="s">
        <v>314</v>
      </c>
      <c r="L241" s="63" t="s">
        <v>314</v>
      </c>
      <c r="N241" s="93"/>
    </row>
    <row r="242" spans="1:14" x14ac:dyDescent="0.25">
      <c r="A242" s="19" t="s">
        <v>87</v>
      </c>
      <c r="B242" s="199">
        <v>0</v>
      </c>
      <c r="C242" s="20">
        <f t="shared" si="21"/>
        <v>0</v>
      </c>
      <c r="D242" s="199">
        <v>5.8062000000000002E-2</v>
      </c>
      <c r="E242" s="63">
        <f t="shared" si="22"/>
        <v>5.3093665442651165E-4</v>
      </c>
      <c r="F242" s="199">
        <v>0</v>
      </c>
      <c r="G242" s="199">
        <v>0</v>
      </c>
      <c r="H242" s="102">
        <f t="shared" si="23"/>
        <v>0</v>
      </c>
      <c r="I242" s="63">
        <f t="shared" si="24"/>
        <v>0</v>
      </c>
      <c r="J242" s="63">
        <f t="shared" si="24"/>
        <v>0</v>
      </c>
      <c r="K242" s="63">
        <f t="shared" si="25"/>
        <v>-100</v>
      </c>
      <c r="L242" s="63" t="s">
        <v>314</v>
      </c>
      <c r="N242" s="93"/>
    </row>
    <row r="243" spans="1:14" x14ac:dyDescent="0.25">
      <c r="A243" s="19" t="s">
        <v>90</v>
      </c>
      <c r="B243" s="199">
        <v>8.4674000000000001E-4</v>
      </c>
      <c r="C243" s="20">
        <f t="shared" si="21"/>
        <v>1.0857720554704558E-5</v>
      </c>
      <c r="D243" s="199">
        <v>8.1880399999999992E-2</v>
      </c>
      <c r="E243" s="63">
        <f t="shared" si="22"/>
        <v>7.4873937582419718E-4</v>
      </c>
      <c r="F243" s="199">
        <v>0</v>
      </c>
      <c r="G243" s="199">
        <v>0</v>
      </c>
      <c r="H243" s="102">
        <f t="shared" si="23"/>
        <v>0</v>
      </c>
      <c r="I243" s="63">
        <f t="shared" si="24"/>
        <v>0</v>
      </c>
      <c r="J243" s="63">
        <f t="shared" si="24"/>
        <v>0</v>
      </c>
      <c r="K243" s="63">
        <f t="shared" si="25"/>
        <v>-100</v>
      </c>
      <c r="L243" s="63">
        <f t="shared" si="26"/>
        <v>-100</v>
      </c>
      <c r="N243" s="93"/>
    </row>
    <row r="244" spans="1:14" x14ac:dyDescent="0.25">
      <c r="A244" s="19" t="s">
        <v>100</v>
      </c>
      <c r="B244" s="199">
        <v>1E-3</v>
      </c>
      <c r="C244" s="20">
        <f t="shared" si="21"/>
        <v>1.2822968744484206E-5</v>
      </c>
      <c r="D244" s="199">
        <v>1E-4</v>
      </c>
      <c r="E244" s="63">
        <f t="shared" si="22"/>
        <v>9.1443053016863291E-7</v>
      </c>
      <c r="F244" s="199">
        <v>0</v>
      </c>
      <c r="G244" s="199">
        <v>0</v>
      </c>
      <c r="H244" s="102">
        <f t="shared" si="23"/>
        <v>0</v>
      </c>
      <c r="I244" s="63">
        <f t="shared" si="24"/>
        <v>0</v>
      </c>
      <c r="J244" s="63">
        <f t="shared" si="24"/>
        <v>0</v>
      </c>
      <c r="K244" s="63">
        <f t="shared" si="25"/>
        <v>-100</v>
      </c>
      <c r="L244" s="63">
        <f t="shared" si="26"/>
        <v>-100</v>
      </c>
      <c r="N244" s="93"/>
    </row>
    <row r="245" spans="1:14" x14ac:dyDescent="0.25">
      <c r="A245" s="19" t="s">
        <v>101</v>
      </c>
      <c r="B245" s="199">
        <v>9.0150000000000004E-3</v>
      </c>
      <c r="C245" s="20">
        <f t="shared" si="21"/>
        <v>1.1559906323152513E-4</v>
      </c>
      <c r="D245" s="199">
        <v>2.663944E-2</v>
      </c>
      <c r="E245" s="63">
        <f t="shared" si="22"/>
        <v>2.4359917242595489E-4</v>
      </c>
      <c r="F245" s="199">
        <v>0</v>
      </c>
      <c r="G245" s="199">
        <v>0</v>
      </c>
      <c r="H245" s="102">
        <f t="shared" si="23"/>
        <v>0</v>
      </c>
      <c r="I245" s="63">
        <f t="shared" si="24"/>
        <v>0</v>
      </c>
      <c r="J245" s="63">
        <f t="shared" si="24"/>
        <v>0</v>
      </c>
      <c r="K245" s="63">
        <f t="shared" si="25"/>
        <v>-100</v>
      </c>
      <c r="L245" s="63">
        <f t="shared" si="26"/>
        <v>-100</v>
      </c>
      <c r="N245" s="93"/>
    </row>
    <row r="246" spans="1:14" x14ac:dyDescent="0.25">
      <c r="A246" s="19" t="s">
        <v>102</v>
      </c>
      <c r="B246" s="199">
        <v>4.0867999999999998E-3</v>
      </c>
      <c r="C246" s="20">
        <f t="shared" si="21"/>
        <v>5.2404908664958051E-5</v>
      </c>
      <c r="D246" s="199">
        <v>0</v>
      </c>
      <c r="E246" s="63">
        <f t="shared" si="22"/>
        <v>0</v>
      </c>
      <c r="F246" s="199">
        <v>0</v>
      </c>
      <c r="G246" s="199">
        <v>0</v>
      </c>
      <c r="H246" s="102">
        <f t="shared" si="23"/>
        <v>0</v>
      </c>
      <c r="I246" s="63">
        <f t="shared" si="24"/>
        <v>0</v>
      </c>
      <c r="J246" s="63">
        <f t="shared" si="24"/>
        <v>0</v>
      </c>
      <c r="K246" s="63" t="s">
        <v>314</v>
      </c>
      <c r="L246" s="63">
        <f t="shared" si="26"/>
        <v>-100</v>
      </c>
      <c r="N246" s="93"/>
    </row>
    <row r="247" spans="1:14" s="9" customFormat="1" ht="13" x14ac:dyDescent="0.3">
      <c r="A247" s="19" t="s">
        <v>111</v>
      </c>
      <c r="B247" s="199">
        <v>0</v>
      </c>
      <c r="C247" s="20">
        <f t="shared" si="21"/>
        <v>0</v>
      </c>
      <c r="D247" s="199">
        <v>0</v>
      </c>
      <c r="E247" s="63">
        <f t="shared" si="22"/>
        <v>0</v>
      </c>
      <c r="F247" s="199">
        <v>0</v>
      </c>
      <c r="G247" s="199">
        <v>0</v>
      </c>
      <c r="H247" s="102">
        <f t="shared" si="23"/>
        <v>0</v>
      </c>
      <c r="I247" s="63">
        <f t="shared" si="24"/>
        <v>0</v>
      </c>
      <c r="J247" s="63">
        <f t="shared" si="24"/>
        <v>0</v>
      </c>
      <c r="K247" s="63" t="s">
        <v>314</v>
      </c>
      <c r="L247" s="63" t="s">
        <v>314</v>
      </c>
      <c r="M247" s="251"/>
    </row>
    <row r="248" spans="1:14" x14ac:dyDescent="0.25">
      <c r="A248" s="19" t="s">
        <v>112</v>
      </c>
      <c r="B248" s="199">
        <v>2.7044110799999999</v>
      </c>
      <c r="C248" s="20">
        <f t="shared" si="21"/>
        <v>3.4678578751076779E-2</v>
      </c>
      <c r="D248" s="199">
        <v>2.03566695</v>
      </c>
      <c r="E248" s="63">
        <f t="shared" si="22"/>
        <v>1.8614760083352638E-2</v>
      </c>
      <c r="F248" s="199">
        <v>0</v>
      </c>
      <c r="G248" s="199">
        <v>0</v>
      </c>
      <c r="H248" s="102">
        <f t="shared" si="23"/>
        <v>0</v>
      </c>
      <c r="I248" s="63">
        <f t="shared" si="24"/>
        <v>0</v>
      </c>
      <c r="J248" s="63">
        <f t="shared" si="24"/>
        <v>0</v>
      </c>
      <c r="K248" s="63">
        <f t="shared" si="25"/>
        <v>-100</v>
      </c>
      <c r="L248" s="63">
        <f t="shared" si="26"/>
        <v>-100</v>
      </c>
    </row>
    <row r="249" spans="1:14" x14ac:dyDescent="0.25">
      <c r="A249" s="19" t="s">
        <v>115</v>
      </c>
      <c r="B249" s="199">
        <v>0.17802000000000001</v>
      </c>
      <c r="C249" s="20">
        <f t="shared" si="21"/>
        <v>2.2827448958930787E-3</v>
      </c>
      <c r="D249" s="199">
        <v>0</v>
      </c>
      <c r="E249" s="63">
        <f t="shared" si="22"/>
        <v>0</v>
      </c>
      <c r="F249" s="199">
        <v>0</v>
      </c>
      <c r="G249" s="199">
        <v>0</v>
      </c>
      <c r="H249" s="102">
        <f t="shared" si="23"/>
        <v>0</v>
      </c>
      <c r="I249" s="63">
        <f t="shared" si="24"/>
        <v>0</v>
      </c>
      <c r="J249" s="63">
        <f t="shared" si="24"/>
        <v>0</v>
      </c>
      <c r="K249" s="63" t="s">
        <v>314</v>
      </c>
      <c r="L249" s="63">
        <f t="shared" si="26"/>
        <v>-100</v>
      </c>
    </row>
    <row r="250" spans="1:14" x14ac:dyDescent="0.25">
      <c r="A250" s="19" t="s">
        <v>131</v>
      </c>
      <c r="B250" s="199">
        <v>2.9999999999999997E-4</v>
      </c>
      <c r="C250" s="20">
        <f t="shared" si="21"/>
        <v>3.8468906233452616E-6</v>
      </c>
      <c r="D250" s="199">
        <v>0</v>
      </c>
      <c r="E250" s="63">
        <f t="shared" si="22"/>
        <v>0</v>
      </c>
      <c r="F250" s="199">
        <v>0</v>
      </c>
      <c r="G250" s="199">
        <v>0</v>
      </c>
      <c r="H250" s="102">
        <f t="shared" si="23"/>
        <v>0</v>
      </c>
      <c r="I250" s="63">
        <f t="shared" si="24"/>
        <v>0</v>
      </c>
      <c r="J250" s="63">
        <f t="shared" si="24"/>
        <v>0</v>
      </c>
      <c r="K250" s="63" t="s">
        <v>314</v>
      </c>
      <c r="L250" s="63">
        <f t="shared" si="26"/>
        <v>-100</v>
      </c>
    </row>
    <row r="251" spans="1:14" x14ac:dyDescent="0.25">
      <c r="A251" s="19" t="s">
        <v>137</v>
      </c>
      <c r="B251" s="199">
        <v>5.9799999999999999E-2</v>
      </c>
      <c r="C251" s="20">
        <f t="shared" si="21"/>
        <v>7.6681353092015558E-4</v>
      </c>
      <c r="D251" s="199">
        <v>3.055E-3</v>
      </c>
      <c r="E251" s="63">
        <f t="shared" si="22"/>
        <v>2.7935852696651734E-5</v>
      </c>
      <c r="F251" s="199">
        <v>0</v>
      </c>
      <c r="G251" s="199">
        <v>0</v>
      </c>
      <c r="H251" s="102">
        <f t="shared" si="23"/>
        <v>0</v>
      </c>
      <c r="I251" s="63">
        <f t="shared" si="24"/>
        <v>0</v>
      </c>
      <c r="J251" s="63">
        <f t="shared" si="24"/>
        <v>0</v>
      </c>
      <c r="K251" s="63">
        <f t="shared" si="25"/>
        <v>-100</v>
      </c>
      <c r="L251" s="63">
        <f t="shared" si="26"/>
        <v>-100</v>
      </c>
    </row>
    <row r="252" spans="1:14" x14ac:dyDescent="0.25">
      <c r="A252" s="19" t="s">
        <v>156</v>
      </c>
      <c r="B252" s="199">
        <v>0</v>
      </c>
      <c r="C252" s="20">
        <f t="shared" si="21"/>
        <v>0</v>
      </c>
      <c r="D252" s="199">
        <v>0</v>
      </c>
      <c r="E252" s="63">
        <f t="shared" si="22"/>
        <v>0</v>
      </c>
      <c r="F252" s="199">
        <v>0</v>
      </c>
      <c r="G252" s="199">
        <v>0</v>
      </c>
      <c r="H252" s="102">
        <f t="shared" si="23"/>
        <v>0</v>
      </c>
      <c r="I252" s="63">
        <f t="shared" si="24"/>
        <v>0</v>
      </c>
      <c r="J252" s="63">
        <f t="shared" si="24"/>
        <v>0</v>
      </c>
      <c r="K252" s="63" t="s">
        <v>314</v>
      </c>
      <c r="L252" s="63" t="s">
        <v>314</v>
      </c>
    </row>
    <row r="253" spans="1:14" x14ac:dyDescent="0.25">
      <c r="A253" s="19" t="s">
        <v>158</v>
      </c>
      <c r="B253" s="199">
        <v>0</v>
      </c>
      <c r="C253" s="20">
        <f t="shared" si="21"/>
        <v>0</v>
      </c>
      <c r="D253" s="199">
        <v>1.52434</v>
      </c>
      <c r="E253" s="63">
        <f t="shared" si="22"/>
        <v>1.3939030343572538E-2</v>
      </c>
      <c r="F253" s="199">
        <v>0</v>
      </c>
      <c r="G253" s="199">
        <v>0</v>
      </c>
      <c r="H253" s="102">
        <f t="shared" si="23"/>
        <v>0</v>
      </c>
      <c r="I253" s="63">
        <f t="shared" si="24"/>
        <v>0</v>
      </c>
      <c r="J253" s="63">
        <f t="shared" si="24"/>
        <v>0</v>
      </c>
      <c r="K253" s="63">
        <f t="shared" si="25"/>
        <v>-100</v>
      </c>
      <c r="L253" s="63" t="s">
        <v>314</v>
      </c>
    </row>
    <row r="254" spans="1:14" x14ac:dyDescent="0.25">
      <c r="A254" s="19" t="s">
        <v>161</v>
      </c>
      <c r="B254" s="199">
        <v>0</v>
      </c>
      <c r="C254" s="20">
        <f t="shared" si="21"/>
        <v>0</v>
      </c>
      <c r="D254" s="199">
        <v>0</v>
      </c>
      <c r="E254" s="63">
        <f t="shared" si="22"/>
        <v>0</v>
      </c>
      <c r="F254" s="199">
        <v>0</v>
      </c>
      <c r="G254" s="199">
        <v>0</v>
      </c>
      <c r="H254" s="102">
        <f t="shared" si="23"/>
        <v>0</v>
      </c>
      <c r="I254" s="63">
        <f t="shared" si="24"/>
        <v>0</v>
      </c>
      <c r="J254" s="63">
        <f t="shared" si="24"/>
        <v>0</v>
      </c>
      <c r="K254" s="63" t="s">
        <v>314</v>
      </c>
      <c r="L254" s="63" t="s">
        <v>314</v>
      </c>
    </row>
    <row r="255" spans="1:14" x14ac:dyDescent="0.25">
      <c r="A255" s="19" t="s">
        <v>162</v>
      </c>
      <c r="B255" s="199">
        <v>0</v>
      </c>
      <c r="C255" s="20">
        <f t="shared" si="21"/>
        <v>0</v>
      </c>
      <c r="D255" s="199">
        <v>0</v>
      </c>
      <c r="E255" s="63">
        <f t="shared" si="22"/>
        <v>0</v>
      </c>
      <c r="F255" s="199">
        <v>0</v>
      </c>
      <c r="G255" s="199">
        <v>0</v>
      </c>
      <c r="H255" s="102">
        <f t="shared" si="23"/>
        <v>0</v>
      </c>
      <c r="I255" s="63">
        <f t="shared" si="24"/>
        <v>0</v>
      </c>
      <c r="J255" s="63">
        <f t="shared" si="24"/>
        <v>0</v>
      </c>
      <c r="K255" s="63" t="s">
        <v>314</v>
      </c>
      <c r="L255" s="63" t="s">
        <v>314</v>
      </c>
    </row>
    <row r="256" spans="1:14" x14ac:dyDescent="0.25">
      <c r="A256" s="19" t="s">
        <v>164</v>
      </c>
      <c r="B256" s="199">
        <v>1.05E-4</v>
      </c>
      <c r="C256" s="20">
        <f t="shared" si="21"/>
        <v>1.3464117181708418E-6</v>
      </c>
      <c r="D256" s="199">
        <v>5.0000000000000002E-5</v>
      </c>
      <c r="E256" s="63">
        <f t="shared" si="22"/>
        <v>4.5721526508431646E-7</v>
      </c>
      <c r="F256" s="199">
        <v>0</v>
      </c>
      <c r="G256" s="199">
        <v>0</v>
      </c>
      <c r="H256" s="102">
        <f t="shared" si="23"/>
        <v>0</v>
      </c>
      <c r="I256" s="63">
        <f t="shared" si="24"/>
        <v>0</v>
      </c>
      <c r="J256" s="63">
        <f t="shared" si="24"/>
        <v>0</v>
      </c>
      <c r="K256" s="63">
        <f t="shared" si="25"/>
        <v>-100</v>
      </c>
      <c r="L256" s="63">
        <f t="shared" si="26"/>
        <v>-100</v>
      </c>
    </row>
    <row r="257" spans="1:12" x14ac:dyDescent="0.25">
      <c r="A257" s="19" t="s">
        <v>166</v>
      </c>
      <c r="B257" s="199">
        <v>0</v>
      </c>
      <c r="C257" s="20">
        <f t="shared" si="21"/>
        <v>0</v>
      </c>
      <c r="D257" s="199">
        <v>0</v>
      </c>
      <c r="E257" s="63">
        <f t="shared" si="22"/>
        <v>0</v>
      </c>
      <c r="F257" s="199">
        <v>0</v>
      </c>
      <c r="G257" s="199">
        <v>0</v>
      </c>
      <c r="H257" s="102">
        <f t="shared" si="23"/>
        <v>0</v>
      </c>
      <c r="I257" s="63">
        <f t="shared" si="24"/>
        <v>0</v>
      </c>
      <c r="J257" s="63">
        <f t="shared" si="24"/>
        <v>0</v>
      </c>
      <c r="K257" s="63" t="s">
        <v>314</v>
      </c>
      <c r="L257" s="63" t="s">
        <v>314</v>
      </c>
    </row>
    <row r="258" spans="1:12" x14ac:dyDescent="0.25">
      <c r="A258" s="19" t="s">
        <v>176</v>
      </c>
      <c r="B258" s="199">
        <v>0</v>
      </c>
      <c r="C258" s="20">
        <f t="shared" si="21"/>
        <v>0</v>
      </c>
      <c r="D258" s="199">
        <v>3.8040000000000001E-3</v>
      </c>
      <c r="E258" s="63">
        <f t="shared" si="22"/>
        <v>3.4784937367614794E-5</v>
      </c>
      <c r="F258" s="199">
        <v>0</v>
      </c>
      <c r="G258" s="199">
        <v>0</v>
      </c>
      <c r="H258" s="102">
        <f t="shared" si="23"/>
        <v>0</v>
      </c>
      <c r="I258" s="63">
        <f t="shared" si="24"/>
        <v>0</v>
      </c>
      <c r="J258" s="63">
        <f t="shared" si="24"/>
        <v>0</v>
      </c>
      <c r="K258" s="63">
        <f t="shared" si="25"/>
        <v>-100</v>
      </c>
      <c r="L258" s="63" t="s">
        <v>314</v>
      </c>
    </row>
    <row r="259" spans="1:12" x14ac:dyDescent="0.25">
      <c r="A259" s="19" t="s">
        <v>179</v>
      </c>
      <c r="B259" s="199">
        <v>5.0000000000000002E-5</v>
      </c>
      <c r="C259" s="20">
        <f t="shared" si="21"/>
        <v>6.411484372242104E-7</v>
      </c>
      <c r="D259" s="199">
        <v>2.0279678300000001</v>
      </c>
      <c r="E259" s="63">
        <f t="shared" si="22"/>
        <v>1.8544356979518322E-2</v>
      </c>
      <c r="F259" s="199">
        <v>0</v>
      </c>
      <c r="G259" s="199">
        <v>0</v>
      </c>
      <c r="H259" s="102">
        <f t="shared" si="23"/>
        <v>0</v>
      </c>
      <c r="I259" s="63">
        <f t="shared" si="24"/>
        <v>0</v>
      </c>
      <c r="J259" s="63">
        <f t="shared" si="24"/>
        <v>0</v>
      </c>
      <c r="K259" s="63">
        <f t="shared" si="25"/>
        <v>-100</v>
      </c>
      <c r="L259" s="63">
        <f t="shared" si="26"/>
        <v>-100</v>
      </c>
    </row>
    <row r="260" spans="1:12" x14ac:dyDescent="0.25">
      <c r="A260" s="19" t="s">
        <v>191</v>
      </c>
      <c r="B260" s="199">
        <v>0.25574335999999998</v>
      </c>
      <c r="C260" s="20">
        <f t="shared" ref="C260:C267" si="27">(B260/$B$268)*100</f>
        <v>3.2793891118893725E-3</v>
      </c>
      <c r="D260" s="199">
        <v>3.489573E-2</v>
      </c>
      <c r="E260" s="63">
        <f t="shared" ref="E260:E265" si="28">(D260/$D$268)*100</f>
        <v>3.1909720884521468E-4</v>
      </c>
      <c r="F260" s="199">
        <v>0</v>
      </c>
      <c r="G260" s="199">
        <v>0</v>
      </c>
      <c r="H260" s="102">
        <f t="shared" ref="H260:H267" si="29">F260+G260</f>
        <v>0</v>
      </c>
      <c r="I260" s="63">
        <f t="shared" si="24"/>
        <v>0</v>
      </c>
      <c r="J260" s="63">
        <f t="shared" si="24"/>
        <v>0</v>
      </c>
      <c r="K260" s="63">
        <f t="shared" si="25"/>
        <v>-100</v>
      </c>
      <c r="L260" s="63">
        <f t="shared" si="26"/>
        <v>-100</v>
      </c>
    </row>
    <row r="261" spans="1:12" x14ac:dyDescent="0.25">
      <c r="A261" s="19" t="s">
        <v>223</v>
      </c>
      <c r="B261" s="199">
        <v>0.72708399999999995</v>
      </c>
      <c r="C261" s="20">
        <f t="shared" si="27"/>
        <v>9.3233754066145546E-3</v>
      </c>
      <c r="D261" s="199">
        <v>0</v>
      </c>
      <c r="E261" s="63">
        <f t="shared" si="28"/>
        <v>0</v>
      </c>
      <c r="F261" s="199">
        <v>0</v>
      </c>
      <c r="G261" s="199">
        <v>0</v>
      </c>
      <c r="H261" s="102">
        <f t="shared" si="29"/>
        <v>0</v>
      </c>
      <c r="I261" s="63">
        <f t="shared" ref="I261:J267" si="30">(F261/$H$268)*100</f>
        <v>0</v>
      </c>
      <c r="J261" s="63">
        <f t="shared" si="30"/>
        <v>0</v>
      </c>
      <c r="K261" s="63" t="s">
        <v>314</v>
      </c>
      <c r="L261" s="63">
        <f t="shared" ref="L261:L268" si="31">((H261/B261)-1)*100</f>
        <v>-100</v>
      </c>
    </row>
    <row r="262" spans="1:12" x14ac:dyDescent="0.25">
      <c r="A262" s="19" t="s">
        <v>244</v>
      </c>
      <c r="B262" s="199">
        <v>0</v>
      </c>
      <c r="C262" s="20">
        <f t="shared" si="27"/>
        <v>0</v>
      </c>
      <c r="D262" s="199">
        <v>4.8958000000000002E-2</v>
      </c>
      <c r="E262" s="63">
        <f t="shared" si="28"/>
        <v>4.476868989599593E-4</v>
      </c>
      <c r="F262" s="199">
        <v>0</v>
      </c>
      <c r="G262" s="199">
        <v>0</v>
      </c>
      <c r="H262" s="102">
        <f t="shared" si="29"/>
        <v>0</v>
      </c>
      <c r="I262" s="63">
        <f t="shared" si="30"/>
        <v>0</v>
      </c>
      <c r="J262" s="63">
        <f t="shared" si="30"/>
        <v>0</v>
      </c>
      <c r="K262" s="63">
        <f t="shared" ref="K262:K268" si="32">((H262/D262)-1)*100</f>
        <v>-100</v>
      </c>
      <c r="L262" s="63" t="s">
        <v>314</v>
      </c>
    </row>
    <row r="263" spans="1:12" x14ac:dyDescent="0.25">
      <c r="A263" s="19" t="s">
        <v>245</v>
      </c>
      <c r="B263" s="199">
        <v>0</v>
      </c>
      <c r="C263" s="20">
        <f t="shared" si="27"/>
        <v>0</v>
      </c>
      <c r="D263" s="199">
        <v>0</v>
      </c>
      <c r="E263" s="63">
        <f t="shared" si="28"/>
        <v>0</v>
      </c>
      <c r="F263" s="199">
        <v>0</v>
      </c>
      <c r="G263" s="199">
        <v>0</v>
      </c>
      <c r="H263" s="102">
        <f t="shared" si="29"/>
        <v>0</v>
      </c>
      <c r="I263" s="63">
        <f t="shared" si="30"/>
        <v>0</v>
      </c>
      <c r="J263" s="63">
        <f t="shared" si="30"/>
        <v>0</v>
      </c>
      <c r="K263" s="63" t="s">
        <v>314</v>
      </c>
      <c r="L263" s="63" t="s">
        <v>314</v>
      </c>
    </row>
    <row r="264" spans="1:12" x14ac:dyDescent="0.25">
      <c r="A264" s="19" t="s">
        <v>257</v>
      </c>
      <c r="B264" s="199">
        <v>0</v>
      </c>
      <c r="C264" s="20">
        <f t="shared" si="27"/>
        <v>0</v>
      </c>
      <c r="D264" s="199">
        <v>0</v>
      </c>
      <c r="E264" s="63">
        <f t="shared" si="28"/>
        <v>0</v>
      </c>
      <c r="F264" s="199">
        <v>0</v>
      </c>
      <c r="G264" s="199">
        <v>0</v>
      </c>
      <c r="H264" s="102">
        <f t="shared" si="29"/>
        <v>0</v>
      </c>
      <c r="I264" s="63">
        <f t="shared" si="30"/>
        <v>0</v>
      </c>
      <c r="J264" s="63">
        <f t="shared" si="30"/>
        <v>0</v>
      </c>
      <c r="K264" s="63" t="s">
        <v>314</v>
      </c>
      <c r="L264" s="63" t="s">
        <v>314</v>
      </c>
    </row>
    <row r="265" spans="1:12" x14ac:dyDescent="0.25">
      <c r="A265" s="19" t="s">
        <v>259</v>
      </c>
      <c r="B265" s="199">
        <v>0</v>
      </c>
      <c r="C265" s="20">
        <f t="shared" si="27"/>
        <v>0</v>
      </c>
      <c r="D265" s="199">
        <v>0</v>
      </c>
      <c r="E265" s="63">
        <f t="shared" si="28"/>
        <v>0</v>
      </c>
      <c r="F265" s="199">
        <v>0</v>
      </c>
      <c r="G265" s="199">
        <v>0</v>
      </c>
      <c r="H265" s="102">
        <f t="shared" si="29"/>
        <v>0</v>
      </c>
      <c r="I265" s="63">
        <f t="shared" si="30"/>
        <v>0</v>
      </c>
      <c r="J265" s="63">
        <f t="shared" si="30"/>
        <v>0</v>
      </c>
      <c r="K265" s="63" t="s">
        <v>314</v>
      </c>
      <c r="L265" s="63" t="s">
        <v>314</v>
      </c>
    </row>
    <row r="266" spans="1:12" x14ac:dyDescent="0.25">
      <c r="A266" s="19" t="s">
        <v>261</v>
      </c>
      <c r="B266" s="199">
        <v>0</v>
      </c>
      <c r="C266" s="20">
        <f t="shared" si="27"/>
        <v>0</v>
      </c>
      <c r="D266" s="199">
        <v>0</v>
      </c>
      <c r="E266" s="63"/>
      <c r="F266" s="199">
        <v>0</v>
      </c>
      <c r="G266" s="199">
        <v>0</v>
      </c>
      <c r="H266" s="102">
        <f t="shared" si="29"/>
        <v>0</v>
      </c>
      <c r="I266" s="63">
        <f t="shared" si="30"/>
        <v>0</v>
      </c>
      <c r="J266" s="63">
        <f t="shared" si="30"/>
        <v>0</v>
      </c>
      <c r="K266" s="63" t="s">
        <v>314</v>
      </c>
      <c r="L266" s="63" t="s">
        <v>314</v>
      </c>
    </row>
    <row r="267" spans="1:12" s="9" customFormat="1" ht="13" x14ac:dyDescent="0.3">
      <c r="A267" s="19" t="s">
        <v>542</v>
      </c>
      <c r="B267" s="199">
        <v>0</v>
      </c>
      <c r="C267" s="20">
        <f t="shared" si="27"/>
        <v>0</v>
      </c>
      <c r="D267" s="199">
        <v>0</v>
      </c>
      <c r="E267" s="63"/>
      <c r="F267" s="199">
        <v>0</v>
      </c>
      <c r="G267" s="199">
        <v>0</v>
      </c>
      <c r="H267" s="102">
        <f t="shared" si="29"/>
        <v>0</v>
      </c>
      <c r="I267" s="63">
        <f t="shared" si="30"/>
        <v>0</v>
      </c>
      <c r="J267" s="63">
        <f t="shared" si="30"/>
        <v>0</v>
      </c>
      <c r="K267" s="63" t="s">
        <v>314</v>
      </c>
      <c r="L267" s="63" t="s">
        <v>314</v>
      </c>
    </row>
    <row r="268" spans="1:12" ht="13" x14ac:dyDescent="0.3">
      <c r="A268" s="22" t="s">
        <v>262</v>
      </c>
      <c r="B268" s="279">
        <f>SUM(B4:B267)</f>
        <v>7798.5061020299954</v>
      </c>
      <c r="C268" s="22">
        <f>SUM(C4:C266)</f>
        <v>100.00000000000006</v>
      </c>
      <c r="D268" s="279">
        <f>SUM(D4:D267)</f>
        <v>10935.767857789995</v>
      </c>
      <c r="E268" s="22">
        <f>SUM(E4:E266)</f>
        <v>99.999999999999943</v>
      </c>
      <c r="F268" s="279">
        <f>SUM(F4:F267)</f>
        <v>9254.8633235099915</v>
      </c>
      <c r="G268" s="279">
        <f>SUM(G4:G266)</f>
        <v>2709.1153140699985</v>
      </c>
      <c r="H268" s="279">
        <f>SUM(H4:H267)</f>
        <v>11963.978637579999</v>
      </c>
      <c r="I268" s="280">
        <f>SUBTOTAL(109,I4:I267)</f>
        <v>77.356066939467723</v>
      </c>
      <c r="J268" s="280">
        <f>SUBTOTAL(109,J4:J267)</f>
        <v>22.643933060532287</v>
      </c>
      <c r="K268" s="313">
        <f t="shared" si="32"/>
        <v>9.4022732848847657</v>
      </c>
      <c r="L268" s="313">
        <f t="shared" si="31"/>
        <v>53.413724129365093</v>
      </c>
    </row>
  </sheetData>
  <mergeCells count="7">
    <mergeCell ref="A2:A3"/>
    <mergeCell ref="B2:C2"/>
    <mergeCell ref="D2:E2"/>
    <mergeCell ref="N1:O1"/>
    <mergeCell ref="K2:K3"/>
    <mergeCell ref="L2:L3"/>
    <mergeCell ref="F2:J2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25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46.54296875" style="1" customWidth="1"/>
    <col min="2" max="2" width="15" style="17" bestFit="1" customWidth="1"/>
    <col min="3" max="3" width="8.81640625" style="1" bestFit="1" customWidth="1"/>
    <col min="4" max="4" width="13.54296875" style="17" bestFit="1" customWidth="1"/>
    <col min="5" max="5" width="8.81640625" style="1" bestFit="1" customWidth="1"/>
    <col min="6" max="6" width="13.54296875" style="17" bestFit="1" customWidth="1"/>
    <col min="7" max="7" width="8.81640625" style="1" bestFit="1" customWidth="1"/>
    <col min="8" max="8" width="13.36328125" style="1" customWidth="1"/>
    <col min="9" max="9" width="15.54296875" style="1" customWidth="1"/>
    <col min="10" max="10" width="11" style="1" customWidth="1"/>
    <col min="11" max="16384" width="9.1796875" style="1"/>
  </cols>
  <sheetData>
    <row r="1" spans="1:12" ht="13" x14ac:dyDescent="0.3">
      <c r="A1" s="9" t="s">
        <v>468</v>
      </c>
      <c r="F1" s="247"/>
      <c r="K1" s="342" t="s">
        <v>313</v>
      </c>
      <c r="L1" s="342"/>
    </row>
    <row r="2" spans="1:12" ht="13" x14ac:dyDescent="0.3">
      <c r="A2" s="340" t="s">
        <v>483</v>
      </c>
      <c r="B2" s="351">
        <v>44927</v>
      </c>
      <c r="C2" s="351"/>
      <c r="D2" s="351">
        <v>45261</v>
      </c>
      <c r="E2" s="351"/>
      <c r="F2" s="351">
        <v>45292</v>
      </c>
      <c r="G2" s="351"/>
      <c r="H2" s="340" t="s">
        <v>293</v>
      </c>
      <c r="I2" s="340" t="s">
        <v>580</v>
      </c>
      <c r="J2" s="191"/>
    </row>
    <row r="3" spans="1:12" ht="13" x14ac:dyDescent="0.3">
      <c r="A3" s="341"/>
      <c r="B3" s="248" t="s">
        <v>294</v>
      </c>
      <c r="C3" s="42" t="s">
        <v>295</v>
      </c>
      <c r="D3" s="248" t="s">
        <v>294</v>
      </c>
      <c r="E3" s="42" t="s">
        <v>295</v>
      </c>
      <c r="F3" s="248" t="s">
        <v>294</v>
      </c>
      <c r="G3" s="248" t="s">
        <v>295</v>
      </c>
      <c r="H3" s="341"/>
      <c r="I3" s="341"/>
      <c r="J3" s="53"/>
    </row>
    <row r="4" spans="1:12" x14ac:dyDescent="0.25">
      <c r="A4" s="18" t="s">
        <v>539</v>
      </c>
      <c r="B4" s="209">
        <v>30.170851760000001</v>
      </c>
      <c r="C4" s="27">
        <f t="shared" ref="C4:C67" si="0">(B4/$B$225)*100</f>
        <v>1.0825780041217612</v>
      </c>
      <c r="D4" s="209">
        <v>605.21880100999999</v>
      </c>
      <c r="E4" s="27">
        <f t="shared" ref="E4:E67" si="1">(D4/$D$225)*100</f>
        <v>20.854777659065174</v>
      </c>
      <c r="F4" s="209">
        <v>401.28049550999998</v>
      </c>
      <c r="G4" s="184">
        <f>(F4/$F$225)*100</f>
        <v>14.812233847186898</v>
      </c>
      <c r="H4" s="27">
        <f>((F4/D4)-1)*100</f>
        <v>-33.696624288548882</v>
      </c>
      <c r="I4" s="27">
        <f>((F4/B4)-1)*100</f>
        <v>1230.0270695108807</v>
      </c>
      <c r="J4" s="53"/>
    </row>
    <row r="5" spans="1:12" x14ac:dyDescent="0.25">
      <c r="A5" s="19" t="s">
        <v>80</v>
      </c>
      <c r="B5" s="210">
        <v>340.42921151999997</v>
      </c>
      <c r="C5" s="28">
        <f t="shared" si="0"/>
        <v>12.215139939823375</v>
      </c>
      <c r="D5" s="210">
        <v>473.54587884</v>
      </c>
      <c r="E5" s="28">
        <f t="shared" si="1"/>
        <v>16.317559861151175</v>
      </c>
      <c r="F5" s="210">
        <v>357.52283254000002</v>
      </c>
      <c r="G5" s="29">
        <f>(F5/$F$225)*100</f>
        <v>13.197032650591789</v>
      </c>
      <c r="H5" s="28">
        <f t="shared" ref="H5:H68" si="2">((F5/D5)-1)*100</f>
        <v>-24.500909306656947</v>
      </c>
      <c r="I5" s="28">
        <f t="shared" ref="I5:I68" si="3">((F5/B5)-1)*100</f>
        <v>5.0211969013111091</v>
      </c>
      <c r="J5" s="53"/>
    </row>
    <row r="6" spans="1:12" x14ac:dyDescent="0.25">
      <c r="A6" s="19" t="s">
        <v>184</v>
      </c>
      <c r="B6" s="210">
        <v>72.17565055</v>
      </c>
      <c r="C6" s="28">
        <f t="shared" si="0"/>
        <v>2.5897767931828746</v>
      </c>
      <c r="D6" s="210">
        <v>58.94740213</v>
      </c>
      <c r="E6" s="28">
        <f t="shared" si="1"/>
        <v>2.0312240184031269</v>
      </c>
      <c r="F6" s="210">
        <v>247.76259699000002</v>
      </c>
      <c r="G6" s="29">
        <f t="shared" ref="G6:G67" si="4">(F6/$F$225)*100</f>
        <v>9.1455168299121841</v>
      </c>
      <c r="H6" s="28">
        <f t="shared" si="2"/>
        <v>320.31130811090759</v>
      </c>
      <c r="I6" s="28">
        <f t="shared" si="3"/>
        <v>243.27726193248705</v>
      </c>
      <c r="J6" s="53"/>
    </row>
    <row r="7" spans="1:12" x14ac:dyDescent="0.25">
      <c r="A7" s="19" t="s">
        <v>68</v>
      </c>
      <c r="B7" s="210">
        <v>0</v>
      </c>
      <c r="C7" s="28">
        <f t="shared" si="0"/>
        <v>0</v>
      </c>
      <c r="D7" s="210">
        <v>0</v>
      </c>
      <c r="E7" s="28">
        <f t="shared" si="1"/>
        <v>0</v>
      </c>
      <c r="F7" s="210">
        <v>172.18868147999999</v>
      </c>
      <c r="G7" s="29">
        <f t="shared" si="4"/>
        <v>6.3559007837623165</v>
      </c>
      <c r="H7" s="28" t="s">
        <v>314</v>
      </c>
      <c r="I7" s="28" t="s">
        <v>314</v>
      </c>
      <c r="J7" s="53"/>
    </row>
    <row r="8" spans="1:12" x14ac:dyDescent="0.25">
      <c r="A8" s="19" t="s">
        <v>151</v>
      </c>
      <c r="B8" s="210">
        <v>391.81821711000003</v>
      </c>
      <c r="C8" s="28">
        <f t="shared" si="0"/>
        <v>14.059058949732837</v>
      </c>
      <c r="D8" s="210">
        <v>257.30668228000002</v>
      </c>
      <c r="E8" s="28">
        <f t="shared" si="1"/>
        <v>8.8663366706158584</v>
      </c>
      <c r="F8" s="210">
        <v>171.07228293</v>
      </c>
      <c r="G8" s="29">
        <f t="shared" si="4"/>
        <v>6.3146918125457034</v>
      </c>
      <c r="H8" s="28">
        <f t="shared" si="2"/>
        <v>-33.514247895109115</v>
      </c>
      <c r="I8" s="28">
        <f t="shared" si="3"/>
        <v>-56.33886443774697</v>
      </c>
      <c r="J8" s="53"/>
    </row>
    <row r="9" spans="1:12" x14ac:dyDescent="0.25">
      <c r="A9" s="19" t="s">
        <v>109</v>
      </c>
      <c r="B9" s="210">
        <v>10.023440279999999</v>
      </c>
      <c r="C9" s="28">
        <f t="shared" si="0"/>
        <v>0.35965693176559044</v>
      </c>
      <c r="D9" s="210">
        <v>217.17880049000001</v>
      </c>
      <c r="E9" s="28">
        <f t="shared" si="1"/>
        <v>7.4836002928577043</v>
      </c>
      <c r="F9" s="210">
        <v>169.39103933999999</v>
      </c>
      <c r="G9" s="29">
        <f t="shared" si="4"/>
        <v>6.252633044457526</v>
      </c>
      <c r="H9" s="28">
        <f t="shared" si="2"/>
        <v>-22.003879311507845</v>
      </c>
      <c r="I9" s="28">
        <f t="shared" si="3"/>
        <v>1589.9491053784182</v>
      </c>
      <c r="J9" s="53"/>
    </row>
    <row r="10" spans="1:12" x14ac:dyDescent="0.25">
      <c r="A10" s="19" t="s">
        <v>249</v>
      </c>
      <c r="B10" s="210">
        <v>148.25176260000001</v>
      </c>
      <c r="C10" s="28">
        <f t="shared" si="0"/>
        <v>5.3195083300837229</v>
      </c>
      <c r="D10" s="210">
        <v>105.34220161</v>
      </c>
      <c r="E10" s="28">
        <f t="shared" si="1"/>
        <v>3.6299073806477273</v>
      </c>
      <c r="F10" s="210">
        <v>152.85226306000001</v>
      </c>
      <c r="G10" s="29">
        <f t="shared" si="4"/>
        <v>5.6421468021737597</v>
      </c>
      <c r="H10" s="28">
        <f t="shared" si="2"/>
        <v>45.100691578378729</v>
      </c>
      <c r="I10" s="28">
        <f t="shared" si="3"/>
        <v>3.1031674627792993</v>
      </c>
      <c r="J10" s="53"/>
    </row>
    <row r="11" spans="1:12" x14ac:dyDescent="0.25">
      <c r="A11" s="19" t="s">
        <v>97</v>
      </c>
      <c r="B11" s="210">
        <v>0.10608896000000001</v>
      </c>
      <c r="C11" s="28">
        <f t="shared" si="0"/>
        <v>3.8066401137676511E-3</v>
      </c>
      <c r="D11" s="210">
        <v>33.307650119999998</v>
      </c>
      <c r="E11" s="28">
        <f t="shared" si="1"/>
        <v>1.147723164646133</v>
      </c>
      <c r="F11" s="210">
        <v>143.92898174999999</v>
      </c>
      <c r="G11" s="29">
        <f t="shared" si="4"/>
        <v>5.3127669022611839</v>
      </c>
      <c r="H11" s="28">
        <f t="shared" si="2"/>
        <v>332.11989207120922</v>
      </c>
      <c r="I11" s="28">
        <f>((F11/B11)-1)*100</f>
        <v>135568.19935834981</v>
      </c>
      <c r="J11" s="53"/>
    </row>
    <row r="12" spans="1:12" x14ac:dyDescent="0.25">
      <c r="A12" s="19" t="s">
        <v>217</v>
      </c>
      <c r="B12" s="210">
        <v>32.458037170000004</v>
      </c>
      <c r="C12" s="28">
        <f t="shared" si="0"/>
        <v>1.1646458435023159</v>
      </c>
      <c r="D12" s="210">
        <v>7.0947931999999998</v>
      </c>
      <c r="E12" s="28">
        <f t="shared" si="1"/>
        <v>0.24447412155096412</v>
      </c>
      <c r="F12" s="210">
        <v>92.847406980000002</v>
      </c>
      <c r="G12" s="29">
        <f t="shared" si="4"/>
        <v>3.4272224034831544</v>
      </c>
      <c r="H12" s="28">
        <f t="shared" si="2"/>
        <v>1208.669673134377</v>
      </c>
      <c r="I12" s="28">
        <f t="shared" si="3"/>
        <v>186.05367137177379</v>
      </c>
      <c r="J12" s="53"/>
    </row>
    <row r="13" spans="1:12" x14ac:dyDescent="0.25">
      <c r="A13" s="19" t="s">
        <v>242</v>
      </c>
      <c r="B13" s="210">
        <v>3.1375748999999997</v>
      </c>
      <c r="C13" s="28">
        <f t="shared" si="0"/>
        <v>0.11258116277405798</v>
      </c>
      <c r="D13" s="210">
        <v>63.11243571</v>
      </c>
      <c r="E13" s="28">
        <f t="shared" si="1"/>
        <v>2.1747437654904371</v>
      </c>
      <c r="F13" s="210">
        <v>74.458168629999989</v>
      </c>
      <c r="G13" s="29">
        <f t="shared" si="4"/>
        <v>2.7484311296494384</v>
      </c>
      <c r="H13" s="28">
        <f t="shared" si="2"/>
        <v>17.977016403127479</v>
      </c>
      <c r="I13" s="28">
        <f t="shared" si="3"/>
        <v>2273.1120691333931</v>
      </c>
      <c r="J13" s="53"/>
    </row>
    <row r="14" spans="1:12" x14ac:dyDescent="0.25">
      <c r="A14" s="19" t="s">
        <v>218</v>
      </c>
      <c r="B14" s="210">
        <v>114.36870944</v>
      </c>
      <c r="C14" s="28">
        <f t="shared" si="0"/>
        <v>4.103730653162601</v>
      </c>
      <c r="D14" s="210">
        <v>72.910861400000002</v>
      </c>
      <c r="E14" s="28">
        <f t="shared" si="1"/>
        <v>2.5123803174825587</v>
      </c>
      <c r="F14" s="210">
        <v>62.243493729999997</v>
      </c>
      <c r="G14" s="29">
        <f t="shared" si="4"/>
        <v>2.2975579299535029</v>
      </c>
      <c r="H14" s="28">
        <f t="shared" si="2"/>
        <v>-14.630697628817213</v>
      </c>
      <c r="I14" s="28">
        <f t="shared" si="3"/>
        <v>-45.576465770426381</v>
      </c>
      <c r="J14" s="53"/>
    </row>
    <row r="15" spans="1:12" x14ac:dyDescent="0.25">
      <c r="A15" s="19" t="s">
        <v>215</v>
      </c>
      <c r="B15" s="210">
        <v>68.911963479999997</v>
      </c>
      <c r="C15" s="28">
        <f t="shared" si="0"/>
        <v>2.4726705257687454</v>
      </c>
      <c r="D15" s="210">
        <v>69.96030571</v>
      </c>
      <c r="E15" s="28">
        <f t="shared" si="1"/>
        <v>2.4107093469460321</v>
      </c>
      <c r="F15" s="210">
        <v>56.834428500000001</v>
      </c>
      <c r="G15" s="29">
        <f t="shared" si="4"/>
        <v>2.0978962469713278</v>
      </c>
      <c r="H15" s="28">
        <f t="shared" si="2"/>
        <v>-18.761892299912873</v>
      </c>
      <c r="I15" s="28">
        <f t="shared" si="3"/>
        <v>-17.526035205055802</v>
      </c>
      <c r="J15" s="53"/>
    </row>
    <row r="16" spans="1:12" x14ac:dyDescent="0.25">
      <c r="A16" s="19" t="s">
        <v>157</v>
      </c>
      <c r="B16" s="210">
        <v>89.751908959999994</v>
      </c>
      <c r="C16" s="28">
        <f t="shared" si="0"/>
        <v>3.2204408162202576</v>
      </c>
      <c r="D16" s="210">
        <v>68.677309370000003</v>
      </c>
      <c r="E16" s="28">
        <f t="shared" si="1"/>
        <v>2.3664995448654582</v>
      </c>
      <c r="F16" s="210">
        <v>54.789695700000003</v>
      </c>
      <c r="G16" s="29">
        <f t="shared" si="4"/>
        <v>2.0224202128069453</v>
      </c>
      <c r="H16" s="28">
        <f t="shared" si="2"/>
        <v>-20.221545947847609</v>
      </c>
      <c r="I16" s="28">
        <f t="shared" si="3"/>
        <v>-38.954283719560443</v>
      </c>
      <c r="J16" s="53"/>
    </row>
    <row r="17" spans="1:10" x14ac:dyDescent="0.25">
      <c r="A17" s="19" t="s">
        <v>211</v>
      </c>
      <c r="B17" s="210">
        <v>0.84452163000000002</v>
      </c>
      <c r="C17" s="28">
        <f t="shared" si="0"/>
        <v>3.030277527183264E-2</v>
      </c>
      <c r="D17" s="210">
        <v>0.53032771999999995</v>
      </c>
      <c r="E17" s="28">
        <f t="shared" si="1"/>
        <v>1.8274162449319262E-2</v>
      </c>
      <c r="F17" s="210">
        <v>45.845184340000003</v>
      </c>
      <c r="G17" s="29">
        <f t="shared" si="4"/>
        <v>1.6922566603901841</v>
      </c>
      <c r="H17" s="28">
        <f t="shared" si="2"/>
        <v>8544.6894271338497</v>
      </c>
      <c r="I17" s="28">
        <f t="shared" si="3"/>
        <v>5328.5387977570217</v>
      </c>
      <c r="J17" s="53"/>
    </row>
    <row r="18" spans="1:10" x14ac:dyDescent="0.25">
      <c r="A18" s="19" t="s">
        <v>108</v>
      </c>
      <c r="B18" s="210">
        <v>8.0309972700000003</v>
      </c>
      <c r="C18" s="28">
        <f t="shared" si="0"/>
        <v>0.28816491708034936</v>
      </c>
      <c r="D18" s="210">
        <v>0.32277278000000004</v>
      </c>
      <c r="E18" s="28">
        <f t="shared" si="1"/>
        <v>1.1122183498042284E-2</v>
      </c>
      <c r="F18" s="210">
        <v>35.732282079999997</v>
      </c>
      <c r="G18" s="29">
        <f t="shared" si="4"/>
        <v>1.3189649733409885</v>
      </c>
      <c r="H18" s="28">
        <f t="shared" si="2"/>
        <v>10970.413707128586</v>
      </c>
      <c r="I18" s="28">
        <f t="shared" si="3"/>
        <v>344.92957572627836</v>
      </c>
      <c r="J18" s="53"/>
    </row>
    <row r="19" spans="1:10" x14ac:dyDescent="0.25">
      <c r="A19" s="19" t="s">
        <v>171</v>
      </c>
      <c r="B19" s="210">
        <v>0.35553274000000001</v>
      </c>
      <c r="C19" s="28">
        <f t="shared" si="0"/>
        <v>1.2757078491878182E-2</v>
      </c>
      <c r="D19" s="210">
        <v>0.99464907999999996</v>
      </c>
      <c r="E19" s="28">
        <f t="shared" si="1"/>
        <v>3.4273861581261403E-2</v>
      </c>
      <c r="F19" s="210">
        <v>32.524402760000001</v>
      </c>
      <c r="G19" s="29">
        <f t="shared" si="4"/>
        <v>1.2005543872969162</v>
      </c>
      <c r="H19" s="28">
        <f t="shared" si="2"/>
        <v>3169.9374496983401</v>
      </c>
      <c r="I19" s="28">
        <f t="shared" si="3"/>
        <v>9048.0752968067027</v>
      </c>
      <c r="J19" s="53"/>
    </row>
    <row r="20" spans="1:10" x14ac:dyDescent="0.25">
      <c r="A20" s="19" t="s">
        <v>123</v>
      </c>
      <c r="B20" s="210">
        <v>154.29592169999998</v>
      </c>
      <c r="C20" s="28">
        <f t="shared" si="0"/>
        <v>5.5363823430258208</v>
      </c>
      <c r="D20" s="210">
        <v>99.333700030000003</v>
      </c>
      <c r="E20" s="28">
        <f t="shared" si="1"/>
        <v>3.4228649617639642</v>
      </c>
      <c r="F20" s="210">
        <v>29.680206870000003</v>
      </c>
      <c r="G20" s="29">
        <f t="shared" si="4"/>
        <v>1.0955682364590968</v>
      </c>
      <c r="H20" s="28">
        <f t="shared" si="2"/>
        <v>-70.120707412452958</v>
      </c>
      <c r="I20" s="28">
        <f t="shared" si="3"/>
        <v>-80.764101511569635</v>
      </c>
      <c r="J20" s="53"/>
    </row>
    <row r="21" spans="1:10" x14ac:dyDescent="0.25">
      <c r="A21" s="19" t="s">
        <v>143</v>
      </c>
      <c r="B21" s="210">
        <v>0.50499273999999994</v>
      </c>
      <c r="C21" s="28">
        <f t="shared" si="0"/>
        <v>1.8119940295818128E-2</v>
      </c>
      <c r="D21" s="210">
        <v>13.26538156</v>
      </c>
      <c r="E21" s="28">
        <f t="shared" si="1"/>
        <v>0.45710176639388977</v>
      </c>
      <c r="F21" s="210">
        <v>28.643875039999998</v>
      </c>
      <c r="G21" s="29">
        <f t="shared" si="4"/>
        <v>1.0573147215711283</v>
      </c>
      <c r="H21" s="28">
        <f t="shared" si="2"/>
        <v>115.92952234688676</v>
      </c>
      <c r="I21" s="28">
        <f t="shared" si="3"/>
        <v>5572.1360073414126</v>
      </c>
      <c r="J21" s="53"/>
    </row>
    <row r="22" spans="1:10" x14ac:dyDescent="0.25">
      <c r="A22" s="19" t="s">
        <v>129</v>
      </c>
      <c r="B22" s="210">
        <v>81.416713439999995</v>
      </c>
      <c r="C22" s="28">
        <f t="shared" si="0"/>
        <v>2.9213607835521231</v>
      </c>
      <c r="D22" s="210">
        <v>50.282644909999995</v>
      </c>
      <c r="E22" s="28">
        <f t="shared" si="1"/>
        <v>1.7326516921777657</v>
      </c>
      <c r="F22" s="210">
        <v>28.487054010000001</v>
      </c>
      <c r="G22" s="29">
        <f t="shared" si="4"/>
        <v>1.0515260779801547</v>
      </c>
      <c r="H22" s="28">
        <f t="shared" si="2"/>
        <v>-43.346150424289597</v>
      </c>
      <c r="I22" s="28">
        <f t="shared" si="3"/>
        <v>-65.010803302698378</v>
      </c>
      <c r="J22" s="53"/>
    </row>
    <row r="23" spans="1:10" x14ac:dyDescent="0.25">
      <c r="A23" s="19" t="s">
        <v>178</v>
      </c>
      <c r="B23" s="210">
        <v>13.832412609999999</v>
      </c>
      <c r="C23" s="28">
        <f t="shared" si="0"/>
        <v>0.49632889898639299</v>
      </c>
      <c r="D23" s="210">
        <v>11.26306709</v>
      </c>
      <c r="E23" s="28">
        <f t="shared" si="1"/>
        <v>0.38810552403378351</v>
      </c>
      <c r="F23" s="210">
        <v>26.465043780000002</v>
      </c>
      <c r="G23" s="29">
        <f t="shared" si="4"/>
        <v>0.97688878884378849</v>
      </c>
      <c r="H23" s="28">
        <f t="shared" si="2"/>
        <v>134.97190923684715</v>
      </c>
      <c r="I23" s="28">
        <f t="shared" si="3"/>
        <v>91.326303850041128</v>
      </c>
      <c r="J23" s="53"/>
    </row>
    <row r="24" spans="1:10" x14ac:dyDescent="0.25">
      <c r="A24" s="19" t="s">
        <v>175</v>
      </c>
      <c r="B24" s="210">
        <v>27.911911140000001</v>
      </c>
      <c r="C24" s="28">
        <f t="shared" si="0"/>
        <v>1.0015236325951558</v>
      </c>
      <c r="D24" s="210">
        <v>18.452623539999998</v>
      </c>
      <c r="E24" s="28">
        <f t="shared" si="1"/>
        <v>0.63584502086010641</v>
      </c>
      <c r="F24" s="210">
        <v>22.180851140000001</v>
      </c>
      <c r="G24" s="29">
        <f t="shared" si="4"/>
        <v>0.81874887439460575</v>
      </c>
      <c r="H24" s="28">
        <f t="shared" si="2"/>
        <v>20.204322664028098</v>
      </c>
      <c r="I24" s="28">
        <f t="shared" si="3"/>
        <v>-20.532667832217811</v>
      </c>
      <c r="J24" s="53"/>
    </row>
    <row r="25" spans="1:10" x14ac:dyDescent="0.25">
      <c r="A25" s="19" t="s">
        <v>154</v>
      </c>
      <c r="B25" s="210">
        <v>0</v>
      </c>
      <c r="C25" s="28">
        <f t="shared" si="0"/>
        <v>0</v>
      </c>
      <c r="D25" s="210">
        <v>2.42719445</v>
      </c>
      <c r="E25" s="28">
        <f t="shared" si="1"/>
        <v>8.3636860761089629E-2</v>
      </c>
      <c r="F25" s="210">
        <v>21.558476930000001</v>
      </c>
      <c r="G25" s="29">
        <f t="shared" si="4"/>
        <v>0.79577553668662215</v>
      </c>
      <c r="H25" s="28">
        <f t="shared" si="2"/>
        <v>788.20559597110162</v>
      </c>
      <c r="I25" s="28" t="s">
        <v>314</v>
      </c>
      <c r="J25" s="53"/>
    </row>
    <row r="26" spans="1:10" x14ac:dyDescent="0.25">
      <c r="A26" s="19" t="s">
        <v>2</v>
      </c>
      <c r="B26" s="210">
        <v>74.045198859999999</v>
      </c>
      <c r="C26" s="28">
        <f t="shared" si="0"/>
        <v>2.6568591511536992</v>
      </c>
      <c r="D26" s="210">
        <v>23.189752010000003</v>
      </c>
      <c r="E26" s="28">
        <f t="shared" si="1"/>
        <v>0.79907815376908453</v>
      </c>
      <c r="F26" s="210">
        <v>16.00370092</v>
      </c>
      <c r="G26" s="29">
        <f t="shared" si="4"/>
        <v>0.5907353163183402</v>
      </c>
      <c r="H26" s="28">
        <f t="shared" si="2"/>
        <v>-30.988046301233396</v>
      </c>
      <c r="I26" s="28">
        <f t="shared" si="3"/>
        <v>-78.386578513674081</v>
      </c>
      <c r="J26" s="53"/>
    </row>
    <row r="27" spans="1:10" x14ac:dyDescent="0.25">
      <c r="A27" s="19" t="s">
        <v>62</v>
      </c>
      <c r="B27" s="210">
        <v>22.207703370000001</v>
      </c>
      <c r="C27" s="28">
        <f t="shared" si="0"/>
        <v>0.79684761244614954</v>
      </c>
      <c r="D27" s="210">
        <v>27.109870899999997</v>
      </c>
      <c r="E27" s="28">
        <f t="shared" si="1"/>
        <v>0.93415857049047524</v>
      </c>
      <c r="F27" s="210">
        <v>13.76473107</v>
      </c>
      <c r="G27" s="29">
        <f t="shared" si="4"/>
        <v>0.50808952274980002</v>
      </c>
      <c r="H27" s="28">
        <f t="shared" si="2"/>
        <v>-49.226128295579599</v>
      </c>
      <c r="I27" s="28">
        <f t="shared" si="3"/>
        <v>-38.018214487705492</v>
      </c>
      <c r="J27" s="53"/>
    </row>
    <row r="28" spans="1:10" x14ac:dyDescent="0.25">
      <c r="A28" s="19" t="s">
        <v>37</v>
      </c>
      <c r="B28" s="210">
        <v>21.795243030000002</v>
      </c>
      <c r="C28" s="28">
        <f t="shared" si="0"/>
        <v>0.78204788139418846</v>
      </c>
      <c r="D28" s="210">
        <v>35.824297979999997</v>
      </c>
      <c r="E28" s="28">
        <f t="shared" si="1"/>
        <v>1.2344424329155188</v>
      </c>
      <c r="F28" s="210">
        <v>13.461638070000001</v>
      </c>
      <c r="G28" s="29">
        <f t="shared" si="4"/>
        <v>0.49690162689221645</v>
      </c>
      <c r="H28" s="28">
        <f t="shared" si="2"/>
        <v>-62.423162967449166</v>
      </c>
      <c r="I28" s="28">
        <f t="shared" si="3"/>
        <v>-38.235889127408363</v>
      </c>
      <c r="J28" s="53"/>
    </row>
    <row r="29" spans="1:10" x14ac:dyDescent="0.25">
      <c r="A29" s="19" t="s">
        <v>71</v>
      </c>
      <c r="B29" s="210">
        <v>0</v>
      </c>
      <c r="C29" s="28">
        <f t="shared" si="0"/>
        <v>0</v>
      </c>
      <c r="D29" s="210">
        <v>32.71276743</v>
      </c>
      <c r="E29" s="28">
        <f t="shared" si="1"/>
        <v>1.127224551231492</v>
      </c>
      <c r="F29" s="210">
        <v>13.239289919999999</v>
      </c>
      <c r="G29" s="29">
        <f t="shared" si="4"/>
        <v>0.48869421878207731</v>
      </c>
      <c r="H29" s="28">
        <f t="shared" si="2"/>
        <v>-59.528676537899386</v>
      </c>
      <c r="I29" s="28" t="s">
        <v>314</v>
      </c>
      <c r="J29" s="53"/>
    </row>
    <row r="30" spans="1:10" x14ac:dyDescent="0.25">
      <c r="A30" s="19" t="s">
        <v>189</v>
      </c>
      <c r="B30" s="210">
        <v>4.6832627800000006</v>
      </c>
      <c r="C30" s="28">
        <f t="shared" si="0"/>
        <v>0.16804289495969241</v>
      </c>
      <c r="D30" s="210">
        <v>172.26197155</v>
      </c>
      <c r="E30" s="28">
        <f t="shared" si="1"/>
        <v>5.9358452014250993</v>
      </c>
      <c r="F30" s="210">
        <v>11.501545050000001</v>
      </c>
      <c r="G30" s="29">
        <f t="shared" si="4"/>
        <v>0.42454985176399995</v>
      </c>
      <c r="H30" s="28">
        <f t="shared" si="2"/>
        <v>-93.323224536146896</v>
      </c>
      <c r="I30" s="28">
        <f t="shared" si="3"/>
        <v>145.58829154575002</v>
      </c>
      <c r="J30" s="53"/>
    </row>
    <row r="31" spans="1:10" x14ac:dyDescent="0.25">
      <c r="A31" s="19" t="s">
        <v>9</v>
      </c>
      <c r="B31" s="210">
        <v>20.854102170000001</v>
      </c>
      <c r="C31" s="28">
        <f t="shared" si="0"/>
        <v>0.74827825493746969</v>
      </c>
      <c r="D31" s="210">
        <v>9.1076989499999996</v>
      </c>
      <c r="E31" s="28">
        <f t="shared" si="1"/>
        <v>0.31383532083104104</v>
      </c>
      <c r="F31" s="210">
        <v>11.077373250000001</v>
      </c>
      <c r="G31" s="29">
        <f t="shared" si="4"/>
        <v>0.40889264449057638</v>
      </c>
      <c r="H31" s="28">
        <f t="shared" si="2"/>
        <v>21.626475697245141</v>
      </c>
      <c r="I31" s="28">
        <f t="shared" si="3"/>
        <v>-46.881562391424694</v>
      </c>
      <c r="J31" s="53"/>
    </row>
    <row r="32" spans="1:10" x14ac:dyDescent="0.25">
      <c r="A32" s="19" t="s">
        <v>200</v>
      </c>
      <c r="B32" s="210">
        <v>1.94097221</v>
      </c>
      <c r="C32" s="28">
        <f t="shared" si="0"/>
        <v>6.9645160762196651E-2</v>
      </c>
      <c r="D32" s="210">
        <v>2.30970173</v>
      </c>
      <c r="E32" s="28">
        <f t="shared" si="1"/>
        <v>7.9588267842182078E-2</v>
      </c>
      <c r="F32" s="210">
        <v>10.58712631</v>
      </c>
      <c r="G32" s="29">
        <f t="shared" si="4"/>
        <v>0.39079644395404456</v>
      </c>
      <c r="H32" s="28">
        <f t="shared" si="2"/>
        <v>358.37634238599287</v>
      </c>
      <c r="I32" s="28">
        <f t="shared" si="3"/>
        <v>445.45481153488538</v>
      </c>
      <c r="J32" s="53"/>
    </row>
    <row r="33" spans="1:10" x14ac:dyDescent="0.25">
      <c r="A33" s="19" t="s">
        <v>197</v>
      </c>
      <c r="B33" s="210">
        <v>3.2377651000000003</v>
      </c>
      <c r="C33" s="28">
        <f t="shared" si="0"/>
        <v>0.11617614602515598</v>
      </c>
      <c r="D33" s="210">
        <v>3.6182011300000001</v>
      </c>
      <c r="E33" s="28">
        <f t="shared" si="1"/>
        <v>0.12467686060975756</v>
      </c>
      <c r="F33" s="210">
        <v>9.0111452300000003</v>
      </c>
      <c r="G33" s="29">
        <f t="shared" si="4"/>
        <v>0.33262316975582124</v>
      </c>
      <c r="H33" s="28">
        <f t="shared" si="2"/>
        <v>149.05042329694922</v>
      </c>
      <c r="I33" s="28">
        <f t="shared" si="3"/>
        <v>178.31374271098292</v>
      </c>
      <c r="J33" s="53"/>
    </row>
    <row r="34" spans="1:10" x14ac:dyDescent="0.25">
      <c r="A34" s="19" t="s">
        <v>72</v>
      </c>
      <c r="B34" s="210">
        <v>0</v>
      </c>
      <c r="C34" s="28">
        <f t="shared" si="0"/>
        <v>0</v>
      </c>
      <c r="D34" s="210">
        <v>4.9032150000000003</v>
      </c>
      <c r="E34" s="28">
        <f t="shared" si="1"/>
        <v>0.16895618323315056</v>
      </c>
      <c r="F34" s="210">
        <v>8.7511357499999995</v>
      </c>
      <c r="G34" s="29">
        <f t="shared" si="4"/>
        <v>0.3230255908469567</v>
      </c>
      <c r="H34" s="28">
        <f t="shared" si="2"/>
        <v>78.477504045814811</v>
      </c>
      <c r="I34" s="28" t="s">
        <v>314</v>
      </c>
      <c r="J34" s="53"/>
    </row>
    <row r="35" spans="1:10" x14ac:dyDescent="0.25">
      <c r="A35" s="19" t="s">
        <v>183</v>
      </c>
      <c r="B35" s="210">
        <v>5.3049943200000005</v>
      </c>
      <c r="C35" s="28">
        <f t="shared" si="0"/>
        <v>0.19035160851630128</v>
      </c>
      <c r="D35" s="210">
        <v>73.360459659999989</v>
      </c>
      <c r="E35" s="28">
        <f t="shared" si="1"/>
        <v>2.5278726844291159</v>
      </c>
      <c r="F35" s="210">
        <v>8.2693107699999988</v>
      </c>
      <c r="G35" s="29">
        <f t="shared" si="4"/>
        <v>0.30524026522801367</v>
      </c>
      <c r="H35" s="28">
        <f t="shared" si="2"/>
        <v>-88.727836755214796</v>
      </c>
      <c r="I35" s="28">
        <f t="shared" si="3"/>
        <v>55.877843993619926</v>
      </c>
      <c r="J35" s="53"/>
    </row>
    <row r="36" spans="1:10" x14ac:dyDescent="0.25">
      <c r="A36" s="19" t="s">
        <v>20</v>
      </c>
      <c r="B36" s="210">
        <v>18.0654608</v>
      </c>
      <c r="C36" s="28">
        <f t="shared" si="0"/>
        <v>0.64821738053589217</v>
      </c>
      <c r="D36" s="210">
        <v>16.602040369999997</v>
      </c>
      <c r="E36" s="28">
        <f t="shared" si="1"/>
        <v>0.57207717279333714</v>
      </c>
      <c r="F36" s="210">
        <v>7.9728969599999999</v>
      </c>
      <c r="G36" s="29">
        <f t="shared" si="4"/>
        <v>0.29429891443129597</v>
      </c>
      <c r="H36" s="28">
        <f t="shared" si="2"/>
        <v>-51.976403006421549</v>
      </c>
      <c r="I36" s="28">
        <f t="shared" si="3"/>
        <v>-55.866628323148007</v>
      </c>
      <c r="J36" s="53"/>
    </row>
    <row r="37" spans="1:10" x14ac:dyDescent="0.25">
      <c r="A37" s="19" t="s">
        <v>181</v>
      </c>
      <c r="B37" s="210">
        <v>9.2185907300000007</v>
      </c>
      <c r="C37" s="28">
        <f t="shared" si="0"/>
        <v>0.33077765363356015</v>
      </c>
      <c r="D37" s="210">
        <v>1.0104757900000001</v>
      </c>
      <c r="E37" s="28">
        <f t="shared" si="1"/>
        <v>3.4819222230292289E-2</v>
      </c>
      <c r="F37" s="210">
        <v>7.9680933200000004</v>
      </c>
      <c r="G37" s="29">
        <f t="shared" si="4"/>
        <v>0.29412160045816788</v>
      </c>
      <c r="H37" s="28">
        <f t="shared" si="2"/>
        <v>688.54866181405487</v>
      </c>
      <c r="I37" s="28">
        <f t="shared" si="3"/>
        <v>-13.564952026024047</v>
      </c>
      <c r="J37" s="53"/>
    </row>
    <row r="38" spans="1:10" x14ac:dyDescent="0.25">
      <c r="A38" s="19" t="s">
        <v>220</v>
      </c>
      <c r="B38" s="210">
        <v>3.1240331100000001</v>
      </c>
      <c r="C38" s="28">
        <f t="shared" si="0"/>
        <v>0.1120952618751688</v>
      </c>
      <c r="D38" s="210">
        <v>4.9455233499999993</v>
      </c>
      <c r="E38" s="28">
        <f t="shared" si="1"/>
        <v>0.17041405471847032</v>
      </c>
      <c r="F38" s="210">
        <v>7.8690846199999998</v>
      </c>
      <c r="G38" s="29">
        <f t="shared" si="4"/>
        <v>0.29046694982422139</v>
      </c>
      <c r="H38" s="28">
        <f t="shared" si="2"/>
        <v>59.115306168759687</v>
      </c>
      <c r="I38" s="28">
        <f t="shared" si="3"/>
        <v>151.88864339533202</v>
      </c>
      <c r="J38" s="53"/>
    </row>
    <row r="39" spans="1:10" x14ac:dyDescent="0.25">
      <c r="A39" s="19" t="s">
        <v>26</v>
      </c>
      <c r="B39" s="210">
        <v>24.40549897</v>
      </c>
      <c r="C39" s="28">
        <f t="shared" si="0"/>
        <v>0.87570800369536173</v>
      </c>
      <c r="D39" s="210">
        <v>2.29819452</v>
      </c>
      <c r="E39" s="28">
        <f t="shared" si="1"/>
        <v>7.9191749581966633E-2</v>
      </c>
      <c r="F39" s="210">
        <v>6.8478302900000001</v>
      </c>
      <c r="G39" s="29">
        <f t="shared" si="4"/>
        <v>0.25276998193599465</v>
      </c>
      <c r="H39" s="28">
        <f t="shared" si="2"/>
        <v>197.96565218509005</v>
      </c>
      <c r="I39" s="28">
        <f t="shared" si="3"/>
        <v>-71.941445252082062</v>
      </c>
      <c r="J39" s="53"/>
    </row>
    <row r="40" spans="1:10" x14ac:dyDescent="0.25">
      <c r="A40" s="19" t="s">
        <v>152</v>
      </c>
      <c r="B40" s="210">
        <v>0</v>
      </c>
      <c r="C40" s="28">
        <f t="shared" si="0"/>
        <v>0</v>
      </c>
      <c r="D40" s="210">
        <v>3.45199737</v>
      </c>
      <c r="E40" s="28">
        <f t="shared" si="1"/>
        <v>0.11894977074553612</v>
      </c>
      <c r="F40" s="210">
        <v>6.6841690400000005</v>
      </c>
      <c r="G40" s="29">
        <f t="shared" si="4"/>
        <v>0.24672884927729932</v>
      </c>
      <c r="H40" s="28">
        <f t="shared" si="2"/>
        <v>93.631927361520567</v>
      </c>
      <c r="I40" s="28" t="s">
        <v>314</v>
      </c>
      <c r="J40" s="53"/>
    </row>
    <row r="41" spans="1:10" x14ac:dyDescent="0.25">
      <c r="A41" s="19" t="s">
        <v>114</v>
      </c>
      <c r="B41" s="210">
        <v>25.784009359999999</v>
      </c>
      <c r="C41" s="28">
        <f t="shared" si="0"/>
        <v>0.92517114244061383</v>
      </c>
      <c r="D41" s="210">
        <v>11.880934529999999</v>
      </c>
      <c r="E41" s="28">
        <f t="shared" si="1"/>
        <v>0.40939615159272957</v>
      </c>
      <c r="F41" s="210">
        <v>6.2494009699999999</v>
      </c>
      <c r="G41" s="29">
        <f t="shared" si="4"/>
        <v>0.23068050804420379</v>
      </c>
      <c r="H41" s="28">
        <f t="shared" si="2"/>
        <v>-47.399752483948753</v>
      </c>
      <c r="I41" s="28">
        <f t="shared" si="3"/>
        <v>-75.762493401452915</v>
      </c>
      <c r="J41" s="53"/>
    </row>
    <row r="42" spans="1:10" x14ac:dyDescent="0.25">
      <c r="A42" s="19" t="s">
        <v>12</v>
      </c>
      <c r="B42" s="210">
        <v>31.984141309999998</v>
      </c>
      <c r="C42" s="28">
        <f t="shared" si="0"/>
        <v>1.1476417085723061</v>
      </c>
      <c r="D42" s="210">
        <v>4.1598106599999998</v>
      </c>
      <c r="E42" s="28">
        <f t="shared" si="1"/>
        <v>0.14333977443089338</v>
      </c>
      <c r="F42" s="210">
        <v>5.62169382</v>
      </c>
      <c r="G42" s="29">
        <f t="shared" si="4"/>
        <v>0.20751031861963579</v>
      </c>
      <c r="H42" s="28">
        <f t="shared" si="2"/>
        <v>35.14302162973928</v>
      </c>
      <c r="I42" s="28">
        <f t="shared" si="3"/>
        <v>-82.423496177331018</v>
      </c>
      <c r="J42" s="53"/>
    </row>
    <row r="43" spans="1:10" x14ac:dyDescent="0.25">
      <c r="A43" s="19" t="s">
        <v>202</v>
      </c>
      <c r="B43" s="210">
        <v>0.49911561999999998</v>
      </c>
      <c r="C43" s="28">
        <f t="shared" si="0"/>
        <v>1.7909059910663765E-2</v>
      </c>
      <c r="D43" s="210">
        <v>11.316251769999999</v>
      </c>
      <c r="E43" s="28">
        <f t="shared" si="1"/>
        <v>0.38993817476178061</v>
      </c>
      <c r="F43" s="210">
        <v>5.6006744500000005</v>
      </c>
      <c r="G43" s="29">
        <f t="shared" si="4"/>
        <v>0.20673444282391626</v>
      </c>
      <c r="H43" s="28">
        <f t="shared" si="2"/>
        <v>-50.507689614615202</v>
      </c>
      <c r="I43" s="28">
        <f t="shared" si="3"/>
        <v>1022.1196503527582</v>
      </c>
      <c r="J43" s="53"/>
    </row>
    <row r="44" spans="1:10" x14ac:dyDescent="0.25">
      <c r="A44" s="19" t="s">
        <v>196</v>
      </c>
      <c r="B44" s="210">
        <v>6.5198212900000003</v>
      </c>
      <c r="C44" s="28">
        <f t="shared" si="0"/>
        <v>0.23394152659343964</v>
      </c>
      <c r="D44" s="210">
        <v>11.55881557</v>
      </c>
      <c r="E44" s="28">
        <f t="shared" si="1"/>
        <v>0.39829649758436325</v>
      </c>
      <c r="F44" s="210">
        <v>5.4843788</v>
      </c>
      <c r="G44" s="29">
        <f t="shared" si="4"/>
        <v>0.20244168904573601</v>
      </c>
      <c r="H44" s="28">
        <f t="shared" si="2"/>
        <v>-52.552415368281544</v>
      </c>
      <c r="I44" s="28">
        <f t="shared" si="3"/>
        <v>-15.881455088165463</v>
      </c>
      <c r="J44" s="53"/>
    </row>
    <row r="45" spans="1:10" x14ac:dyDescent="0.25">
      <c r="A45" s="19" t="s">
        <v>216</v>
      </c>
      <c r="B45" s="210">
        <v>3.80551862</v>
      </c>
      <c r="C45" s="28">
        <f t="shared" si="0"/>
        <v>0.13654804262933407</v>
      </c>
      <c r="D45" s="210">
        <v>3.1684053300000001</v>
      </c>
      <c r="E45" s="28">
        <f t="shared" si="1"/>
        <v>0.10917768678150375</v>
      </c>
      <c r="F45" s="210">
        <v>5.1242599599999998</v>
      </c>
      <c r="G45" s="29">
        <f t="shared" si="4"/>
        <v>0.18914883147966283</v>
      </c>
      <c r="H45" s="28">
        <f t="shared" si="2"/>
        <v>61.729937501399149</v>
      </c>
      <c r="I45" s="28">
        <f t="shared" si="3"/>
        <v>34.653393444702154</v>
      </c>
      <c r="J45" s="53"/>
    </row>
    <row r="46" spans="1:10" x14ac:dyDescent="0.25">
      <c r="A46" s="19" t="s">
        <v>172</v>
      </c>
      <c r="B46" s="210">
        <v>0.41138017999999998</v>
      </c>
      <c r="C46" s="28">
        <f t="shared" si="0"/>
        <v>1.4760973198313536E-2</v>
      </c>
      <c r="D46" s="210">
        <v>6.9444669000000001</v>
      </c>
      <c r="E46" s="28">
        <f t="shared" si="1"/>
        <v>0.23929414109170188</v>
      </c>
      <c r="F46" s="210">
        <v>5.08218514</v>
      </c>
      <c r="G46" s="29">
        <f t="shared" si="4"/>
        <v>0.18759574808814083</v>
      </c>
      <c r="H46" s="28">
        <f t="shared" si="2"/>
        <v>-26.816770629290499</v>
      </c>
      <c r="I46" s="28">
        <f t="shared" si="3"/>
        <v>1135.3986378245058</v>
      </c>
      <c r="J46" s="53"/>
    </row>
    <row r="47" spans="1:10" x14ac:dyDescent="0.25">
      <c r="A47" s="19" t="s">
        <v>133</v>
      </c>
      <c r="B47" s="210">
        <v>1.57929542</v>
      </c>
      <c r="C47" s="28">
        <f t="shared" si="0"/>
        <v>5.666762401348388E-2</v>
      </c>
      <c r="D47" s="210">
        <v>3.09762899</v>
      </c>
      <c r="E47" s="28">
        <f t="shared" si="1"/>
        <v>0.10673885832515179</v>
      </c>
      <c r="F47" s="210">
        <v>4.9985377599999996</v>
      </c>
      <c r="G47" s="29">
        <f t="shared" si="4"/>
        <v>0.18450812093673938</v>
      </c>
      <c r="H47" s="28">
        <f t="shared" si="2"/>
        <v>61.366573470762866</v>
      </c>
      <c r="I47" s="28">
        <f t="shared" si="3"/>
        <v>216.50429024862237</v>
      </c>
      <c r="J47" s="53"/>
    </row>
    <row r="48" spans="1:10" x14ac:dyDescent="0.25">
      <c r="A48" s="19" t="s">
        <v>210</v>
      </c>
      <c r="B48" s="210">
        <v>0.11784747</v>
      </c>
      <c r="C48" s="28">
        <f t="shared" si="0"/>
        <v>4.2285540984474713E-3</v>
      </c>
      <c r="D48" s="210">
        <v>46.364234409999995</v>
      </c>
      <c r="E48" s="28">
        <f t="shared" si="1"/>
        <v>1.5976301435773677</v>
      </c>
      <c r="F48" s="210">
        <v>4.9061559199999998</v>
      </c>
      <c r="G48" s="29">
        <f t="shared" si="4"/>
        <v>0.18109808373676461</v>
      </c>
      <c r="H48" s="28">
        <f t="shared" si="2"/>
        <v>-89.418231569155765</v>
      </c>
      <c r="I48" s="28">
        <f t="shared" si="3"/>
        <v>4063.1406427308116</v>
      </c>
      <c r="J48" s="53"/>
    </row>
    <row r="49" spans="1:10" x14ac:dyDescent="0.25">
      <c r="A49" s="19" t="s">
        <v>39</v>
      </c>
      <c r="B49" s="210">
        <v>9.0134880000000001E-2</v>
      </c>
      <c r="C49" s="28">
        <f t="shared" si="0"/>
        <v>3.234182424426006E-3</v>
      </c>
      <c r="D49" s="210">
        <v>2.0354303700000003</v>
      </c>
      <c r="E49" s="28">
        <f t="shared" si="1"/>
        <v>7.013735815215924E-2</v>
      </c>
      <c r="F49" s="210">
        <v>4.6012188499999995</v>
      </c>
      <c r="G49" s="29">
        <f t="shared" si="4"/>
        <v>0.16984211879439817</v>
      </c>
      <c r="H49" s="28">
        <f t="shared" si="2"/>
        <v>126.05631309313709</v>
      </c>
      <c r="I49" s="28">
        <f t="shared" si="3"/>
        <v>5004.8149728495782</v>
      </c>
      <c r="J49" s="53"/>
    </row>
    <row r="50" spans="1:10" x14ac:dyDescent="0.25">
      <c r="A50" s="19" t="s">
        <v>195</v>
      </c>
      <c r="B50" s="210">
        <v>5.9880054999999999</v>
      </c>
      <c r="C50" s="28">
        <f t="shared" si="0"/>
        <v>0.21485913272937468</v>
      </c>
      <c r="D50" s="210">
        <v>2.9166444399999998</v>
      </c>
      <c r="E50" s="28">
        <f t="shared" si="1"/>
        <v>0.10050244837939797</v>
      </c>
      <c r="F50" s="210">
        <v>4.4516007200000001</v>
      </c>
      <c r="G50" s="29">
        <f t="shared" si="4"/>
        <v>0.16431935166732364</v>
      </c>
      <c r="H50" s="28">
        <f t="shared" si="2"/>
        <v>52.627473508563853</v>
      </c>
      <c r="I50" s="28">
        <f t="shared" si="3"/>
        <v>-25.658038891246836</v>
      </c>
      <c r="J50" s="53"/>
    </row>
    <row r="51" spans="1:10" x14ac:dyDescent="0.25">
      <c r="A51" s="19" t="s">
        <v>168</v>
      </c>
      <c r="B51" s="210">
        <v>2.96742639</v>
      </c>
      <c r="C51" s="28">
        <f t="shared" si="0"/>
        <v>0.10647596442482546</v>
      </c>
      <c r="D51" s="210">
        <v>1.1691907500000001</v>
      </c>
      <c r="E51" s="28">
        <f t="shared" si="1"/>
        <v>4.0288261190158853E-2</v>
      </c>
      <c r="F51" s="210">
        <v>3.68086782</v>
      </c>
      <c r="G51" s="29">
        <f t="shared" si="4"/>
        <v>0.13586973580944045</v>
      </c>
      <c r="H51" s="28">
        <f t="shared" si="2"/>
        <v>214.82183895142856</v>
      </c>
      <c r="I51" s="28">
        <f t="shared" si="3"/>
        <v>24.04243058578448</v>
      </c>
      <c r="J51" s="53"/>
    </row>
    <row r="52" spans="1:10" x14ac:dyDescent="0.25">
      <c r="A52" s="19" t="s">
        <v>75</v>
      </c>
      <c r="B52" s="210">
        <v>2.7607060000000003E-2</v>
      </c>
      <c r="C52" s="28">
        <f t="shared" si="0"/>
        <v>9.9058509027886012E-4</v>
      </c>
      <c r="D52" s="210">
        <v>2.1841893199999998</v>
      </c>
      <c r="E52" s="28">
        <f t="shared" si="1"/>
        <v>7.5263330481288401E-2</v>
      </c>
      <c r="F52" s="210">
        <v>3.4947404300000002</v>
      </c>
      <c r="G52" s="29">
        <f t="shared" si="4"/>
        <v>0.12899932357437119</v>
      </c>
      <c r="H52" s="28">
        <f t="shared" si="2"/>
        <v>60.001717708243383</v>
      </c>
      <c r="I52" s="28">
        <f t="shared" si="3"/>
        <v>12558.864906295708</v>
      </c>
      <c r="J52" s="53"/>
    </row>
    <row r="53" spans="1:10" x14ac:dyDescent="0.25">
      <c r="A53" s="19" t="s">
        <v>201</v>
      </c>
      <c r="B53" s="210">
        <v>1.6508361999999999</v>
      </c>
      <c r="C53" s="28">
        <f t="shared" si="0"/>
        <v>5.923462064459635E-2</v>
      </c>
      <c r="D53" s="210">
        <v>0.84383337999999997</v>
      </c>
      <c r="E53" s="28">
        <f t="shared" si="1"/>
        <v>2.9077017256948504E-2</v>
      </c>
      <c r="F53" s="210">
        <v>3.24896517</v>
      </c>
      <c r="G53" s="29">
        <f t="shared" si="4"/>
        <v>0.11992716416042719</v>
      </c>
      <c r="H53" s="28">
        <f t="shared" si="2"/>
        <v>285.02449026133576</v>
      </c>
      <c r="I53" s="28">
        <f t="shared" si="3"/>
        <v>96.807240476069055</v>
      </c>
      <c r="J53" s="53"/>
    </row>
    <row r="54" spans="1:10" x14ac:dyDescent="0.25">
      <c r="A54" s="19" t="s">
        <v>250</v>
      </c>
      <c r="B54" s="210">
        <v>4.3936482199999993</v>
      </c>
      <c r="C54" s="28">
        <f t="shared" si="0"/>
        <v>0.15765106529497352</v>
      </c>
      <c r="D54" s="210">
        <v>2.5213957900000001</v>
      </c>
      <c r="E54" s="28">
        <f t="shared" si="1"/>
        <v>8.688287360406069E-2</v>
      </c>
      <c r="F54" s="210">
        <v>3.1983122900000001</v>
      </c>
      <c r="G54" s="29">
        <f t="shared" si="4"/>
        <v>0.11805744382268704</v>
      </c>
      <c r="H54" s="28">
        <f t="shared" si="2"/>
        <v>26.846895782276214</v>
      </c>
      <c r="I54" s="28">
        <f t="shared" si="3"/>
        <v>-27.205999892271748</v>
      </c>
      <c r="J54" s="53"/>
    </row>
    <row r="55" spans="1:10" x14ac:dyDescent="0.25">
      <c r="A55" s="19" t="s">
        <v>209</v>
      </c>
      <c r="B55" s="210">
        <v>1.0159915100000001</v>
      </c>
      <c r="C55" s="28">
        <f t="shared" si="0"/>
        <v>3.6455386472007717E-2</v>
      </c>
      <c r="D55" s="210">
        <v>4.8870295400000003</v>
      </c>
      <c r="E55" s="28">
        <f t="shared" si="1"/>
        <v>0.16839846068876432</v>
      </c>
      <c r="F55" s="210">
        <v>3.1229373700000003</v>
      </c>
      <c r="G55" s="29">
        <f t="shared" si="4"/>
        <v>0.11527517318221138</v>
      </c>
      <c r="H55" s="28">
        <f t="shared" si="2"/>
        <v>-36.09743210187348</v>
      </c>
      <c r="I55" s="28">
        <f t="shared" si="3"/>
        <v>207.37829393869637</v>
      </c>
      <c r="J55" s="53"/>
    </row>
    <row r="56" spans="1:10" x14ac:dyDescent="0.25">
      <c r="A56" s="19" t="s">
        <v>204</v>
      </c>
      <c r="B56" s="210">
        <v>1.40942294</v>
      </c>
      <c r="C56" s="28">
        <f t="shared" si="0"/>
        <v>5.0572330058361745E-2</v>
      </c>
      <c r="D56" s="210">
        <v>0.56343444999999992</v>
      </c>
      <c r="E56" s="28">
        <f t="shared" si="1"/>
        <v>1.9414962259266498E-2</v>
      </c>
      <c r="F56" s="210">
        <v>3.0161850499999998</v>
      </c>
      <c r="G56" s="29">
        <f t="shared" si="4"/>
        <v>0.11133468680108267</v>
      </c>
      <c r="H56" s="28">
        <f t="shared" si="2"/>
        <v>435.32137589385957</v>
      </c>
      <c r="I56" s="28">
        <f t="shared" si="3"/>
        <v>114.00141606890548</v>
      </c>
      <c r="J56" s="53"/>
    </row>
    <row r="57" spans="1:10" x14ac:dyDescent="0.25">
      <c r="A57" s="19" t="s">
        <v>50</v>
      </c>
      <c r="B57" s="210">
        <v>0.70788801000000001</v>
      </c>
      <c r="C57" s="28">
        <f t="shared" si="0"/>
        <v>2.5400144321531249E-2</v>
      </c>
      <c r="D57" s="210">
        <v>2.2968050199999999</v>
      </c>
      <c r="E57" s="28">
        <f t="shared" si="1"/>
        <v>7.9143869850687762E-2</v>
      </c>
      <c r="F57" s="210">
        <v>2.9017493599999997</v>
      </c>
      <c r="G57" s="29">
        <f t="shared" si="4"/>
        <v>0.10711058864602556</v>
      </c>
      <c r="H57" s="28">
        <f t="shared" si="2"/>
        <v>26.338515230169591</v>
      </c>
      <c r="I57" s="28">
        <f t="shared" si="3"/>
        <v>309.91644426920016</v>
      </c>
      <c r="J57" s="53"/>
    </row>
    <row r="58" spans="1:10" x14ac:dyDescent="0.25">
      <c r="A58" s="19" t="s">
        <v>198</v>
      </c>
      <c r="B58" s="210">
        <v>13.5552685</v>
      </c>
      <c r="C58" s="28">
        <f t="shared" si="0"/>
        <v>0.48638452884250222</v>
      </c>
      <c r="D58" s="210">
        <v>1.4469712299999999</v>
      </c>
      <c r="E58" s="28">
        <f t="shared" si="1"/>
        <v>4.9860088996500705E-2</v>
      </c>
      <c r="F58" s="210">
        <v>2.86343835</v>
      </c>
      <c r="G58" s="29">
        <f t="shared" si="4"/>
        <v>0.10569643658682644</v>
      </c>
      <c r="H58" s="28">
        <f t="shared" si="2"/>
        <v>97.891864788493407</v>
      </c>
      <c r="I58" s="28">
        <f t="shared" si="3"/>
        <v>-78.875827136880389</v>
      </c>
      <c r="J58" s="53"/>
    </row>
    <row r="59" spans="1:10" x14ac:dyDescent="0.25">
      <c r="A59" s="19" t="s">
        <v>222</v>
      </c>
      <c r="B59" s="210">
        <v>1.21912603</v>
      </c>
      <c r="C59" s="28">
        <f t="shared" si="0"/>
        <v>4.3744175167107914E-2</v>
      </c>
      <c r="D59" s="210">
        <v>16.874316969999999</v>
      </c>
      <c r="E59" s="28">
        <f t="shared" si="1"/>
        <v>0.58145934655477716</v>
      </c>
      <c r="F59" s="210">
        <v>2.8332380399999999</v>
      </c>
      <c r="G59" s="29">
        <f t="shared" si="4"/>
        <v>0.10458167008563128</v>
      </c>
      <c r="H59" s="28">
        <f t="shared" si="2"/>
        <v>-83.209761645244242</v>
      </c>
      <c r="I59" s="28">
        <f t="shared" si="3"/>
        <v>132.39910971304582</v>
      </c>
      <c r="J59" s="53"/>
    </row>
    <row r="60" spans="1:10" x14ac:dyDescent="0.25">
      <c r="A60" s="19" t="s">
        <v>99</v>
      </c>
      <c r="B60" s="210">
        <v>0.13111819</v>
      </c>
      <c r="C60" s="28">
        <f t="shared" si="0"/>
        <v>4.704728575891483E-3</v>
      </c>
      <c r="D60" s="210">
        <v>0.46747907999999999</v>
      </c>
      <c r="E60" s="28">
        <f t="shared" si="1"/>
        <v>1.6108508621005737E-2</v>
      </c>
      <c r="F60" s="210">
        <v>2.7822309199999999</v>
      </c>
      <c r="G60" s="29">
        <f t="shared" si="4"/>
        <v>0.10269887389253125</v>
      </c>
      <c r="H60" s="28">
        <f t="shared" si="2"/>
        <v>495.1562410022712</v>
      </c>
      <c r="I60" s="28">
        <f t="shared" si="3"/>
        <v>2021.9259661836393</v>
      </c>
      <c r="J60" s="53"/>
    </row>
    <row r="61" spans="1:10" x14ac:dyDescent="0.25">
      <c r="A61" s="19" t="s">
        <v>130</v>
      </c>
      <c r="B61" s="210">
        <v>1.1676957699999999</v>
      </c>
      <c r="C61" s="28">
        <f t="shared" si="0"/>
        <v>4.1898775883549094E-2</v>
      </c>
      <c r="D61" s="210">
        <v>1.2528965000000001</v>
      </c>
      <c r="E61" s="28">
        <f t="shared" si="1"/>
        <v>4.3172614422613123E-2</v>
      </c>
      <c r="F61" s="210">
        <v>2.3519085799999999</v>
      </c>
      <c r="G61" s="29">
        <f t="shared" si="4"/>
        <v>8.6814635308625737E-2</v>
      </c>
      <c r="H61" s="28">
        <f t="shared" si="2"/>
        <v>87.717706929502938</v>
      </c>
      <c r="I61" s="28">
        <f t="shared" si="3"/>
        <v>101.41449857268903</v>
      </c>
      <c r="J61" s="53"/>
    </row>
    <row r="62" spans="1:10" x14ac:dyDescent="0.25">
      <c r="A62" s="19" t="s">
        <v>149</v>
      </c>
      <c r="B62" s="210">
        <v>2.2428875000000001</v>
      </c>
      <c r="C62" s="28">
        <f t="shared" si="0"/>
        <v>8.0478360125012471E-2</v>
      </c>
      <c r="D62" s="210">
        <v>3.6023346300000001</v>
      </c>
      <c r="E62" s="28">
        <f t="shared" si="1"/>
        <v>0.12413012886716239</v>
      </c>
      <c r="F62" s="210">
        <v>2.3202178399999998</v>
      </c>
      <c r="G62" s="29">
        <f t="shared" si="4"/>
        <v>8.5644853430556098E-2</v>
      </c>
      <c r="H62" s="28">
        <f t="shared" si="2"/>
        <v>-35.591274039968908</v>
      </c>
      <c r="I62" s="28">
        <f t="shared" si="3"/>
        <v>3.4478028880182254</v>
      </c>
      <c r="J62" s="53"/>
    </row>
    <row r="63" spans="1:10" x14ac:dyDescent="0.25">
      <c r="A63" s="19" t="s">
        <v>169</v>
      </c>
      <c r="B63" s="210">
        <v>0.30371350000000003</v>
      </c>
      <c r="C63" s="28">
        <f t="shared" si="0"/>
        <v>1.08977219891002E-2</v>
      </c>
      <c r="D63" s="210">
        <v>1.4724449199999998</v>
      </c>
      <c r="E63" s="28">
        <f t="shared" si="1"/>
        <v>5.0737867644849687E-2</v>
      </c>
      <c r="F63" s="210">
        <v>2.2457295400000001</v>
      </c>
      <c r="G63" s="29">
        <f t="shared" si="4"/>
        <v>8.2895310079147647E-2</v>
      </c>
      <c r="H63" s="28">
        <f t="shared" si="2"/>
        <v>52.517048990871615</v>
      </c>
      <c r="I63" s="28">
        <f t="shared" si="3"/>
        <v>639.42368054103622</v>
      </c>
      <c r="J63" s="53"/>
    </row>
    <row r="64" spans="1:10" x14ac:dyDescent="0.25">
      <c r="A64" s="19" t="s">
        <v>132</v>
      </c>
      <c r="B64" s="210">
        <v>1.953303</v>
      </c>
      <c r="C64" s="28">
        <f t="shared" si="0"/>
        <v>7.0087609060760836E-2</v>
      </c>
      <c r="D64" s="210">
        <v>3.0925423799999998</v>
      </c>
      <c r="E64" s="28">
        <f t="shared" si="1"/>
        <v>0.10656358267209648</v>
      </c>
      <c r="F64" s="210">
        <v>2.2054269500000001</v>
      </c>
      <c r="G64" s="29">
        <f t="shared" si="4"/>
        <v>8.1407643984216765E-2</v>
      </c>
      <c r="H64" s="28">
        <f t="shared" si="2"/>
        <v>-28.685635344470196</v>
      </c>
      <c r="I64" s="28">
        <f t="shared" si="3"/>
        <v>12.90756989570998</v>
      </c>
      <c r="J64" s="53"/>
    </row>
    <row r="65" spans="1:10" x14ac:dyDescent="0.25">
      <c r="A65" s="19" t="s">
        <v>160</v>
      </c>
      <c r="B65" s="210">
        <v>0.93129418999999991</v>
      </c>
      <c r="C65" s="28">
        <f t="shared" si="0"/>
        <v>3.3416312322910431E-2</v>
      </c>
      <c r="D65" s="210">
        <v>1.1020382399999999</v>
      </c>
      <c r="E65" s="28">
        <f t="shared" si="1"/>
        <v>3.7974303555397576E-2</v>
      </c>
      <c r="F65" s="210">
        <v>2.1558573599999997</v>
      </c>
      <c r="G65" s="29">
        <f t="shared" si="4"/>
        <v>7.9577910501018131E-2</v>
      </c>
      <c r="H65" s="28">
        <f t="shared" si="2"/>
        <v>95.624551104506111</v>
      </c>
      <c r="I65" s="28">
        <f t="shared" si="3"/>
        <v>131.49047670962059</v>
      </c>
      <c r="J65" s="53"/>
    </row>
    <row r="66" spans="1:10" x14ac:dyDescent="0.25">
      <c r="A66" s="19" t="s">
        <v>33</v>
      </c>
      <c r="B66" s="210">
        <v>1.28430227</v>
      </c>
      <c r="C66" s="28">
        <f t="shared" si="0"/>
        <v>4.6082802010547118E-2</v>
      </c>
      <c r="D66" s="210">
        <v>2.3155945299999998</v>
      </c>
      <c r="E66" s="28">
        <f t="shared" si="1"/>
        <v>7.9791323387687699E-2</v>
      </c>
      <c r="F66" s="210">
        <v>2.0444499999999999</v>
      </c>
      <c r="G66" s="29">
        <f t="shared" si="4"/>
        <v>7.5465595332247087E-2</v>
      </c>
      <c r="H66" s="28">
        <f t="shared" si="2"/>
        <v>-11.709499503784027</v>
      </c>
      <c r="I66" s="28">
        <f t="shared" si="3"/>
        <v>59.187603086616036</v>
      </c>
      <c r="J66" s="53"/>
    </row>
    <row r="67" spans="1:10" x14ac:dyDescent="0.25">
      <c r="A67" s="19" t="s">
        <v>240</v>
      </c>
      <c r="B67" s="210">
        <v>1.1956091299999998</v>
      </c>
      <c r="C67" s="28">
        <f t="shared" si="0"/>
        <v>4.2900351503538554E-2</v>
      </c>
      <c r="D67" s="210">
        <v>2.0469719099999999</v>
      </c>
      <c r="E67" s="28">
        <f t="shared" si="1"/>
        <v>7.0535059363921876E-2</v>
      </c>
      <c r="F67" s="210">
        <v>1.70834485</v>
      </c>
      <c r="G67" s="29">
        <f t="shared" si="4"/>
        <v>6.3059141156804208E-2</v>
      </c>
      <c r="H67" s="28">
        <f t="shared" si="2"/>
        <v>-16.542828865687753</v>
      </c>
      <c r="I67" s="28">
        <f t="shared" si="3"/>
        <v>42.88489499908723</v>
      </c>
      <c r="J67" s="53"/>
    </row>
    <row r="68" spans="1:10" x14ac:dyDescent="0.25">
      <c r="A68" s="19" t="s">
        <v>229</v>
      </c>
      <c r="B68" s="210">
        <v>5.6580281599999998</v>
      </c>
      <c r="C68" s="28">
        <f t="shared" ref="C68:C131" si="5">(B68/$B$225)*100</f>
        <v>0.20301902251358647</v>
      </c>
      <c r="D68" s="210">
        <v>5.4129512000000002</v>
      </c>
      <c r="E68" s="28">
        <f t="shared" ref="E68:E131" si="6">(D68/$D$225)*100</f>
        <v>0.18652079804359023</v>
      </c>
      <c r="F68" s="210">
        <v>1.65896983</v>
      </c>
      <c r="G68" s="29">
        <f t="shared" ref="G68:G131" si="7">(F68/$F$225)*100</f>
        <v>6.1236589722999717E-2</v>
      </c>
      <c r="H68" s="28">
        <f t="shared" si="2"/>
        <v>-69.351842115258677</v>
      </c>
      <c r="I68" s="28">
        <f t="shared" si="3"/>
        <v>-70.679364204507607</v>
      </c>
      <c r="J68" s="53"/>
    </row>
    <row r="69" spans="1:10" x14ac:dyDescent="0.25">
      <c r="A69" s="19" t="s">
        <v>11</v>
      </c>
      <c r="B69" s="210">
        <v>12.971667380000001</v>
      </c>
      <c r="C69" s="28">
        <f t="shared" si="5"/>
        <v>0.4654439952202315</v>
      </c>
      <c r="D69" s="210">
        <v>12.394587300000001</v>
      </c>
      <c r="E69" s="28">
        <f t="shared" si="6"/>
        <v>0.42709572453136996</v>
      </c>
      <c r="F69" s="210">
        <v>1.65456089</v>
      </c>
      <c r="G69" s="29">
        <f t="shared" si="7"/>
        <v>6.1073845081710279E-2</v>
      </c>
      <c r="H69" s="28">
        <f t="shared" ref="H69:H132" si="8">((F69/D69)-1)*100</f>
        <v>-86.650940043804454</v>
      </c>
      <c r="I69" s="28">
        <f t="shared" ref="I69:I131" si="9">((F69/B69)-1)*100</f>
        <v>-87.244809464116869</v>
      </c>
      <c r="J69" s="53"/>
    </row>
    <row r="70" spans="1:10" x14ac:dyDescent="0.25">
      <c r="A70" s="19" t="s">
        <v>212</v>
      </c>
      <c r="B70" s="210">
        <v>0.62096247999999998</v>
      </c>
      <c r="C70" s="28">
        <f t="shared" si="5"/>
        <v>2.2281118464283586E-2</v>
      </c>
      <c r="D70" s="210">
        <v>3.5427047200000001</v>
      </c>
      <c r="E70" s="28">
        <f t="shared" si="6"/>
        <v>0.12207538682543338</v>
      </c>
      <c r="F70" s="210">
        <v>1.5727962900000001</v>
      </c>
      <c r="G70" s="29">
        <f t="shared" si="7"/>
        <v>5.8055715894837032E-2</v>
      </c>
      <c r="H70" s="28">
        <f t="shared" si="8"/>
        <v>-55.604646327961539</v>
      </c>
      <c r="I70" s="28">
        <f t="shared" si="9"/>
        <v>153.28362673377626</v>
      </c>
      <c r="J70" s="53"/>
    </row>
    <row r="71" spans="1:10" x14ac:dyDescent="0.25">
      <c r="A71" s="19" t="s">
        <v>128</v>
      </c>
      <c r="B71" s="210">
        <v>0.24903973000000001</v>
      </c>
      <c r="C71" s="28">
        <f t="shared" si="5"/>
        <v>8.9359404233943385E-3</v>
      </c>
      <c r="D71" s="210">
        <v>4.7407682599999994</v>
      </c>
      <c r="E71" s="28">
        <f t="shared" si="6"/>
        <v>0.16335855368415705</v>
      </c>
      <c r="F71" s="210">
        <v>1.4456281200000001</v>
      </c>
      <c r="G71" s="29">
        <f t="shared" si="7"/>
        <v>5.3361631101194525E-2</v>
      </c>
      <c r="H71" s="28">
        <f t="shared" si="8"/>
        <v>-69.506458853991731</v>
      </c>
      <c r="I71" s="28">
        <f t="shared" si="9"/>
        <v>480.48092165856423</v>
      </c>
      <c r="J71" s="53"/>
    </row>
    <row r="72" spans="1:10" x14ac:dyDescent="0.25">
      <c r="A72" s="19" t="s">
        <v>258</v>
      </c>
      <c r="B72" s="210">
        <v>4.5836991500000002</v>
      </c>
      <c r="C72" s="28">
        <f t="shared" si="5"/>
        <v>0.16447039403376831</v>
      </c>
      <c r="D72" s="210">
        <v>0.94104358999999993</v>
      </c>
      <c r="E72" s="28">
        <f t="shared" si="6"/>
        <v>3.2426710479230826E-2</v>
      </c>
      <c r="F72" s="210">
        <v>1.2549992299999999</v>
      </c>
      <c r="G72" s="29">
        <f t="shared" si="7"/>
        <v>4.6325057611319276E-2</v>
      </c>
      <c r="H72" s="28">
        <f t="shared" si="8"/>
        <v>33.362497054998272</v>
      </c>
      <c r="I72" s="28">
        <f t="shared" si="9"/>
        <v>-72.620383909794782</v>
      </c>
      <c r="J72" s="53"/>
    </row>
    <row r="73" spans="1:10" x14ac:dyDescent="0.25">
      <c r="A73" s="19" t="s">
        <v>147</v>
      </c>
      <c r="B73" s="210">
        <v>0.61541661000000003</v>
      </c>
      <c r="C73" s="28">
        <f t="shared" si="5"/>
        <v>2.2082123854403911E-2</v>
      </c>
      <c r="D73" s="210">
        <v>0.74925021999999997</v>
      </c>
      <c r="E73" s="28">
        <f t="shared" si="6"/>
        <v>2.5817847566912397E-2</v>
      </c>
      <c r="F73" s="210">
        <v>1.1057037199999999</v>
      </c>
      <c r="G73" s="29">
        <f t="shared" si="7"/>
        <v>4.0814199168911075E-2</v>
      </c>
      <c r="H73" s="28">
        <f t="shared" si="8"/>
        <v>47.574694072161904</v>
      </c>
      <c r="I73" s="28">
        <f t="shared" si="9"/>
        <v>79.667513361395919</v>
      </c>
      <c r="J73" s="53"/>
    </row>
    <row r="74" spans="1:10" x14ac:dyDescent="0.25">
      <c r="A74" s="19" t="s">
        <v>104</v>
      </c>
      <c r="B74" s="210">
        <v>0.58437684000000001</v>
      </c>
      <c r="C74" s="28">
        <f t="shared" si="5"/>
        <v>2.096836768595696E-2</v>
      </c>
      <c r="D74" s="210">
        <v>0.63995956999999992</v>
      </c>
      <c r="E74" s="28">
        <f t="shared" si="6"/>
        <v>2.2051883584694579E-2</v>
      </c>
      <c r="F74" s="210">
        <v>0.82267376999999997</v>
      </c>
      <c r="G74" s="29">
        <f t="shared" si="7"/>
        <v>3.0366879022364998E-2</v>
      </c>
      <c r="H74" s="28">
        <f t="shared" si="8"/>
        <v>28.550897363719407</v>
      </c>
      <c r="I74" s="28">
        <f t="shared" si="9"/>
        <v>40.777955882029815</v>
      </c>
      <c r="J74" s="53"/>
    </row>
    <row r="75" spans="1:10" x14ac:dyDescent="0.25">
      <c r="A75" s="19" t="s">
        <v>142</v>
      </c>
      <c r="B75" s="210">
        <v>3.3092245199999999</v>
      </c>
      <c r="C75" s="28">
        <f t="shared" si="5"/>
        <v>0.11874022333045303</v>
      </c>
      <c r="D75" s="210">
        <v>0.27154921000000004</v>
      </c>
      <c r="E75" s="28">
        <f t="shared" si="6"/>
        <v>9.3571091786873086E-3</v>
      </c>
      <c r="F75" s="210">
        <v>0.81093231999999993</v>
      </c>
      <c r="G75" s="29">
        <f t="shared" si="7"/>
        <v>2.9933473698530312E-2</v>
      </c>
      <c r="H75" s="28">
        <f t="shared" si="8"/>
        <v>198.63180968193569</v>
      </c>
      <c r="I75" s="28">
        <f t="shared" si="9"/>
        <v>-75.494792961343109</v>
      </c>
      <c r="J75" s="53"/>
    </row>
    <row r="76" spans="1:10" x14ac:dyDescent="0.25">
      <c r="A76" s="19" t="s">
        <v>134</v>
      </c>
      <c r="B76" s="210">
        <v>2.0866926000000001</v>
      </c>
      <c r="C76" s="28">
        <f t="shared" si="5"/>
        <v>7.4873839429306463E-2</v>
      </c>
      <c r="D76" s="210">
        <v>7.5764059999999994E-2</v>
      </c>
      <c r="E76" s="28">
        <f t="shared" si="6"/>
        <v>2.6106965335697925E-3</v>
      </c>
      <c r="F76" s="210">
        <v>0.80255673999999999</v>
      </c>
      <c r="G76" s="29">
        <f t="shared" si="7"/>
        <v>2.9624310778941745E-2</v>
      </c>
      <c r="H76" s="28">
        <f t="shared" si="8"/>
        <v>959.2842305441394</v>
      </c>
      <c r="I76" s="28">
        <f t="shared" si="9"/>
        <v>-61.53929237109481</v>
      </c>
      <c r="J76" s="53"/>
    </row>
    <row r="77" spans="1:10" x14ac:dyDescent="0.25">
      <c r="A77" s="19" t="s">
        <v>194</v>
      </c>
      <c r="B77" s="210">
        <v>7.7326283899999995</v>
      </c>
      <c r="C77" s="28">
        <f t="shared" si="5"/>
        <v>0.27745896853199958</v>
      </c>
      <c r="D77" s="210">
        <v>0.58656132999999999</v>
      </c>
      <c r="E77" s="28">
        <f t="shared" si="6"/>
        <v>2.0211873953918092E-2</v>
      </c>
      <c r="F77" s="210">
        <v>0.77760348000000001</v>
      </c>
      <c r="G77" s="29">
        <f t="shared" si="7"/>
        <v>2.8703225586650248E-2</v>
      </c>
      <c r="H77" s="28">
        <f t="shared" si="8"/>
        <v>32.569850794630462</v>
      </c>
      <c r="I77" s="28">
        <f t="shared" si="9"/>
        <v>-89.943865904565996</v>
      </c>
      <c r="J77" s="53"/>
    </row>
    <row r="78" spans="1:10" x14ac:dyDescent="0.25">
      <c r="A78" s="19" t="s">
        <v>185</v>
      </c>
      <c r="B78" s="210">
        <v>6.4887822999999996</v>
      </c>
      <c r="C78" s="28">
        <f t="shared" si="5"/>
        <v>0.23282779841262954</v>
      </c>
      <c r="D78" s="210">
        <v>0.53492165000000003</v>
      </c>
      <c r="E78" s="28">
        <f t="shared" si="6"/>
        <v>1.8432461214280677E-2</v>
      </c>
      <c r="F78" s="210">
        <v>0.74104164000000006</v>
      </c>
      <c r="G78" s="29">
        <f t="shared" si="7"/>
        <v>2.7353639623656601E-2</v>
      </c>
      <c r="H78" s="28">
        <f t="shared" si="8"/>
        <v>38.532744000920502</v>
      </c>
      <c r="I78" s="28">
        <f t="shared" si="9"/>
        <v>-88.579650144835341</v>
      </c>
      <c r="J78" s="53"/>
    </row>
    <row r="79" spans="1:10" x14ac:dyDescent="0.25">
      <c r="A79" s="19" t="s">
        <v>136</v>
      </c>
      <c r="B79" s="210">
        <v>2.768404E-2</v>
      </c>
      <c r="C79" s="28">
        <f t="shared" si="5"/>
        <v>9.933472547487335E-4</v>
      </c>
      <c r="D79" s="210">
        <v>9.1118619999999997E-2</v>
      </c>
      <c r="E79" s="28">
        <f t="shared" si="6"/>
        <v>3.1397877222744293E-3</v>
      </c>
      <c r="F79" s="210">
        <v>0.72566573999999995</v>
      </c>
      <c r="G79" s="29">
        <f t="shared" si="7"/>
        <v>2.6786077958040368E-2</v>
      </c>
      <c r="H79" s="28">
        <f t="shared" si="8"/>
        <v>696.39676281313302</v>
      </c>
      <c r="I79" s="28">
        <f t="shared" si="9"/>
        <v>2521.2422030888556</v>
      </c>
      <c r="J79" s="53"/>
    </row>
    <row r="80" spans="1:10" x14ac:dyDescent="0.25">
      <c r="A80" s="19" t="s">
        <v>192</v>
      </c>
      <c r="B80" s="210">
        <v>1.5631199999999999E-3</v>
      </c>
      <c r="C80" s="28">
        <f t="shared" si="5"/>
        <v>5.6087224293955655E-5</v>
      </c>
      <c r="D80" s="210">
        <v>5.0089599999999998E-3</v>
      </c>
      <c r="E80" s="28">
        <f t="shared" si="6"/>
        <v>1.7259997033936342E-4</v>
      </c>
      <c r="F80" s="210">
        <v>0.72224255000000004</v>
      </c>
      <c r="G80" s="29">
        <f t="shared" si="7"/>
        <v>2.6659719733928559E-2</v>
      </c>
      <c r="H80" s="28">
        <f t="shared" si="8"/>
        <v>14319.01213026257</v>
      </c>
      <c r="I80" s="28">
        <f t="shared" si="9"/>
        <v>46105.188981012339</v>
      </c>
      <c r="J80" s="53"/>
    </row>
    <row r="81" spans="1:10" x14ac:dyDescent="0.25">
      <c r="A81" s="19" t="s">
        <v>89</v>
      </c>
      <c r="B81" s="210">
        <v>0.21789948000000001</v>
      </c>
      <c r="C81" s="28">
        <f t="shared" si="5"/>
        <v>7.8185788732127465E-3</v>
      </c>
      <c r="D81" s="210">
        <v>0.77889740000000007</v>
      </c>
      <c r="E81" s="28">
        <f t="shared" si="6"/>
        <v>2.6839437355739973E-2</v>
      </c>
      <c r="F81" s="210">
        <v>0.71055212000000001</v>
      </c>
      <c r="G81" s="29">
        <f t="shared" si="7"/>
        <v>2.6228197681718936E-2</v>
      </c>
      <c r="H81" s="28">
        <f t="shared" si="8"/>
        <v>-8.7746190961736517</v>
      </c>
      <c r="I81" s="28">
        <f t="shared" si="9"/>
        <v>226.09170063186932</v>
      </c>
      <c r="J81" s="53"/>
    </row>
    <row r="82" spans="1:10" x14ac:dyDescent="0.25">
      <c r="A82" s="19" t="s">
        <v>66</v>
      </c>
      <c r="B82" s="210">
        <v>0</v>
      </c>
      <c r="C82" s="28">
        <f t="shared" si="5"/>
        <v>0</v>
      </c>
      <c r="D82" s="210">
        <v>0.10599500000000001</v>
      </c>
      <c r="E82" s="28">
        <f t="shared" si="6"/>
        <v>3.6524016674361198E-3</v>
      </c>
      <c r="F82" s="210">
        <v>0.69426500000000002</v>
      </c>
      <c r="G82" s="29">
        <f t="shared" si="7"/>
        <v>2.5627000681524386E-2</v>
      </c>
      <c r="H82" s="28">
        <f t="shared" si="8"/>
        <v>554.9978772583612</v>
      </c>
      <c r="I82" s="28" t="s">
        <v>314</v>
      </c>
      <c r="J82" s="53"/>
    </row>
    <row r="83" spans="1:10" x14ac:dyDescent="0.25">
      <c r="A83" s="19" t="s">
        <v>214</v>
      </c>
      <c r="B83" s="210">
        <v>2.5359622100000001</v>
      </c>
      <c r="C83" s="28">
        <f t="shared" si="5"/>
        <v>9.0994345458611944E-2</v>
      </c>
      <c r="D83" s="210">
        <v>1.2909339799999999</v>
      </c>
      <c r="E83" s="28">
        <f t="shared" si="6"/>
        <v>4.4483319223566638E-2</v>
      </c>
      <c r="F83" s="210">
        <v>0.60443504000000003</v>
      </c>
      <c r="G83" s="29">
        <f t="shared" si="7"/>
        <v>2.2311159545731415E-2</v>
      </c>
      <c r="H83" s="28">
        <f t="shared" si="8"/>
        <v>-53.178470056230132</v>
      </c>
      <c r="I83" s="28">
        <f t="shared" si="9"/>
        <v>-76.16545555700533</v>
      </c>
      <c r="J83" s="53"/>
    </row>
    <row r="84" spans="1:10" x14ac:dyDescent="0.25">
      <c r="A84" s="19" t="s">
        <v>74</v>
      </c>
      <c r="B84" s="210">
        <v>0</v>
      </c>
      <c r="C84" s="28">
        <f t="shared" si="5"/>
        <v>0</v>
      </c>
      <c r="D84" s="210">
        <v>0.58967639000000005</v>
      </c>
      <c r="E84" s="28">
        <f t="shared" si="6"/>
        <v>2.0319213454254557E-2</v>
      </c>
      <c r="F84" s="210">
        <v>0.59280570999999993</v>
      </c>
      <c r="G84" s="29">
        <f t="shared" si="7"/>
        <v>2.1881892842331885E-2</v>
      </c>
      <c r="H84" s="28">
        <f t="shared" si="8"/>
        <v>0.53068429617808555</v>
      </c>
      <c r="I84" s="28" t="s">
        <v>314</v>
      </c>
      <c r="J84" s="53"/>
    </row>
    <row r="85" spans="1:10" x14ac:dyDescent="0.25">
      <c r="A85" s="19" t="s">
        <v>22</v>
      </c>
      <c r="B85" s="210">
        <v>0.22338264999999999</v>
      </c>
      <c r="C85" s="28">
        <f t="shared" si="5"/>
        <v>8.0153237076668431E-3</v>
      </c>
      <c r="D85" s="210">
        <v>5.6442700000000007E-3</v>
      </c>
      <c r="E85" s="28">
        <f t="shared" si="6"/>
        <v>1.9449163790235077E-4</v>
      </c>
      <c r="F85" s="210">
        <v>0.58058466000000009</v>
      </c>
      <c r="G85" s="29">
        <f t="shared" si="7"/>
        <v>2.1430784322272627E-2</v>
      </c>
      <c r="H85" s="28">
        <f t="shared" si="8"/>
        <v>10186.266603121396</v>
      </c>
      <c r="I85" s="28">
        <f t="shared" si="9"/>
        <v>159.9058879460872</v>
      </c>
      <c r="J85" s="53"/>
    </row>
    <row r="86" spans="1:10" x14ac:dyDescent="0.25">
      <c r="A86" s="19" t="s">
        <v>105</v>
      </c>
      <c r="B86" s="210">
        <v>0.62876697999999998</v>
      </c>
      <c r="C86" s="28">
        <f t="shared" si="5"/>
        <v>2.2561156300151708E-2</v>
      </c>
      <c r="D86" s="210">
        <v>0.17580213</v>
      </c>
      <c r="E86" s="28">
        <f t="shared" si="6"/>
        <v>6.0578328482553088E-3</v>
      </c>
      <c r="F86" s="210">
        <v>0.55552946999999997</v>
      </c>
      <c r="G86" s="29">
        <f t="shared" si="7"/>
        <v>2.0505936647097118E-2</v>
      </c>
      <c r="H86" s="28">
        <f t="shared" si="8"/>
        <v>215.99700754478908</v>
      </c>
      <c r="I86" s="28">
        <f t="shared" si="9"/>
        <v>-11.647798362439454</v>
      </c>
      <c r="J86" s="53"/>
    </row>
    <row r="87" spans="1:10" x14ac:dyDescent="0.25">
      <c r="A87" s="19" t="s">
        <v>206</v>
      </c>
      <c r="B87" s="210">
        <v>0.71276048000000003</v>
      </c>
      <c r="C87" s="28">
        <f t="shared" si="5"/>
        <v>2.5574976271577041E-2</v>
      </c>
      <c r="D87" s="210">
        <v>0.28842311999999998</v>
      </c>
      <c r="E87" s="28">
        <f t="shared" si="6"/>
        <v>9.9385545017701589E-3</v>
      </c>
      <c r="F87" s="210">
        <v>0.48613165999999997</v>
      </c>
      <c r="G87" s="29">
        <f t="shared" si="7"/>
        <v>1.7944295596250107E-2</v>
      </c>
      <c r="H87" s="28">
        <f t="shared" si="8"/>
        <v>68.548090042157511</v>
      </c>
      <c r="I87" s="28">
        <f t="shared" si="9"/>
        <v>-31.795929538629874</v>
      </c>
      <c r="J87" s="53"/>
    </row>
    <row r="88" spans="1:10" x14ac:dyDescent="0.25">
      <c r="A88" s="19" t="s">
        <v>122</v>
      </c>
      <c r="B88" s="210">
        <v>0.18465573999999998</v>
      </c>
      <c r="C88" s="28">
        <f t="shared" si="5"/>
        <v>6.6257407662536211E-3</v>
      </c>
      <c r="D88" s="210">
        <v>0.69343473999999994</v>
      </c>
      <c r="E88" s="28">
        <f t="shared" si="6"/>
        <v>2.3894544088250688E-2</v>
      </c>
      <c r="F88" s="210">
        <v>0.46735781999999998</v>
      </c>
      <c r="G88" s="29">
        <f t="shared" si="7"/>
        <v>1.7251307745105617E-2</v>
      </c>
      <c r="H88" s="28">
        <f t="shared" si="8"/>
        <v>-32.602479650788766</v>
      </c>
      <c r="I88" s="28">
        <f t="shared" si="9"/>
        <v>153.0968276426176</v>
      </c>
      <c r="J88" s="53"/>
    </row>
    <row r="89" spans="1:10" x14ac:dyDescent="0.25">
      <c r="A89" s="19" t="s">
        <v>103</v>
      </c>
      <c r="B89" s="210">
        <v>0.31202335999999997</v>
      </c>
      <c r="C89" s="28">
        <f t="shared" si="5"/>
        <v>1.1195892943135314E-2</v>
      </c>
      <c r="D89" s="210">
        <v>1.1184479299999999</v>
      </c>
      <c r="E89" s="28">
        <f t="shared" si="6"/>
        <v>3.8539752672036187E-2</v>
      </c>
      <c r="F89" s="210">
        <v>0.46403983000000004</v>
      </c>
      <c r="G89" s="29">
        <f t="shared" si="7"/>
        <v>1.7128832707488439E-2</v>
      </c>
      <c r="H89" s="28">
        <f t="shared" si="8"/>
        <v>-58.510376964978597</v>
      </c>
      <c r="I89" s="28">
        <f t="shared" si="9"/>
        <v>48.719579841714442</v>
      </c>
      <c r="J89" s="53"/>
    </row>
    <row r="90" spans="1:10" x14ac:dyDescent="0.25">
      <c r="A90" s="19" t="s">
        <v>180</v>
      </c>
      <c r="B90" s="210">
        <v>1.14471959</v>
      </c>
      <c r="C90" s="28">
        <f t="shared" si="5"/>
        <v>4.1074354111018327E-2</v>
      </c>
      <c r="D90" s="210">
        <v>1.54374927</v>
      </c>
      <c r="E90" s="28">
        <f t="shared" si="6"/>
        <v>5.3194890399087619E-2</v>
      </c>
      <c r="F90" s="210">
        <v>0.44185555999999998</v>
      </c>
      <c r="G90" s="29">
        <f t="shared" si="7"/>
        <v>1.6309957634700493E-2</v>
      </c>
      <c r="H90" s="28">
        <f t="shared" si="8"/>
        <v>-71.377763955153156</v>
      </c>
      <c r="I90" s="28">
        <f t="shared" si="9"/>
        <v>-61.400541769360309</v>
      </c>
      <c r="J90" s="53"/>
    </row>
    <row r="91" spans="1:10" x14ac:dyDescent="0.25">
      <c r="A91" s="19" t="s">
        <v>21</v>
      </c>
      <c r="B91" s="210">
        <v>0.39174509000000002</v>
      </c>
      <c r="C91" s="28">
        <f t="shared" si="5"/>
        <v>1.4056435033065823E-2</v>
      </c>
      <c r="D91" s="210">
        <v>0.18754999999999999</v>
      </c>
      <c r="E91" s="28">
        <f t="shared" si="6"/>
        <v>6.4626438296867227E-3</v>
      </c>
      <c r="F91" s="210">
        <v>0.43168000000000001</v>
      </c>
      <c r="G91" s="29">
        <f t="shared" si="7"/>
        <v>1.5934353098889395E-2</v>
      </c>
      <c r="H91" s="28">
        <f t="shared" si="8"/>
        <v>130.16795521194351</v>
      </c>
      <c r="I91" s="28">
        <f t="shared" si="9"/>
        <v>10.194106070353047</v>
      </c>
      <c r="J91" s="53"/>
    </row>
    <row r="92" spans="1:10" x14ac:dyDescent="0.25">
      <c r="A92" s="19" t="s">
        <v>237</v>
      </c>
      <c r="B92" s="210">
        <v>1.9753989699999999</v>
      </c>
      <c r="C92" s="28">
        <f t="shared" si="5"/>
        <v>7.0880447502711885E-2</v>
      </c>
      <c r="D92" s="210">
        <v>0.14868657000000002</v>
      </c>
      <c r="E92" s="28">
        <f t="shared" si="6"/>
        <v>5.1234782413638134E-3</v>
      </c>
      <c r="F92" s="210">
        <v>0.42856734000000002</v>
      </c>
      <c r="G92" s="29">
        <f t="shared" si="7"/>
        <v>1.5819457288296389E-2</v>
      </c>
      <c r="H92" s="28">
        <f t="shared" si="8"/>
        <v>188.23540686963182</v>
      </c>
      <c r="I92" s="28">
        <f t="shared" si="9"/>
        <v>-78.304770504157943</v>
      </c>
      <c r="J92" s="53"/>
    </row>
    <row r="93" spans="1:10" x14ac:dyDescent="0.25">
      <c r="A93" s="19" t="s">
        <v>256</v>
      </c>
      <c r="B93" s="210">
        <v>0.20891234</v>
      </c>
      <c r="C93" s="28">
        <f t="shared" si="5"/>
        <v>7.496106038791089E-3</v>
      </c>
      <c r="D93" s="210">
        <v>0.44382290999999996</v>
      </c>
      <c r="E93" s="28">
        <f t="shared" si="6"/>
        <v>1.5293358521914718E-2</v>
      </c>
      <c r="F93" s="210">
        <v>0.42363076</v>
      </c>
      <c r="G93" s="29">
        <f t="shared" si="7"/>
        <v>1.5637236178166394E-2</v>
      </c>
      <c r="H93" s="28">
        <f t="shared" si="8"/>
        <v>-4.549596144101697</v>
      </c>
      <c r="I93" s="28">
        <f t="shared" si="9"/>
        <v>102.77919437406138</v>
      </c>
      <c r="J93" s="53"/>
    </row>
    <row r="94" spans="1:10" x14ac:dyDescent="0.25">
      <c r="A94" s="19" t="s">
        <v>116</v>
      </c>
      <c r="B94" s="210">
        <v>0.11992944999999999</v>
      </c>
      <c r="C94" s="28">
        <f t="shared" si="5"/>
        <v>4.3032588423158429E-3</v>
      </c>
      <c r="D94" s="210">
        <v>0.24164337</v>
      </c>
      <c r="E94" s="28">
        <f t="shared" si="6"/>
        <v>8.3266064202357007E-3</v>
      </c>
      <c r="F94" s="210">
        <v>0.38691385</v>
      </c>
      <c r="G94" s="29">
        <f t="shared" si="7"/>
        <v>1.4281926206335078E-2</v>
      </c>
      <c r="H94" s="28">
        <f t="shared" si="8"/>
        <v>60.117718106646166</v>
      </c>
      <c r="I94" s="28">
        <f t="shared" si="9"/>
        <v>222.61788076239824</v>
      </c>
      <c r="J94" s="53"/>
    </row>
    <row r="95" spans="1:10" x14ac:dyDescent="0.25">
      <c r="A95" s="19" t="s">
        <v>117</v>
      </c>
      <c r="B95" s="210">
        <v>0.52617223000000002</v>
      </c>
      <c r="C95" s="28">
        <f t="shared" si="5"/>
        <v>1.8879893982074843E-2</v>
      </c>
      <c r="D95" s="210">
        <v>6.5318900000000003E-3</v>
      </c>
      <c r="E95" s="28">
        <f t="shared" si="6"/>
        <v>2.2507746523429704E-4</v>
      </c>
      <c r="F95" s="210">
        <v>0.38655399000000001</v>
      </c>
      <c r="G95" s="29">
        <f t="shared" si="7"/>
        <v>1.426864290317958E-2</v>
      </c>
      <c r="H95" s="28">
        <f t="shared" si="8"/>
        <v>5817.9500879531042</v>
      </c>
      <c r="I95" s="28">
        <f t="shared" si="9"/>
        <v>-26.534703285272197</v>
      </c>
      <c r="J95" s="53"/>
    </row>
    <row r="96" spans="1:10" x14ac:dyDescent="0.25">
      <c r="A96" s="19" t="s">
        <v>193</v>
      </c>
      <c r="B96" s="210">
        <v>4.296113E-2</v>
      </c>
      <c r="C96" s="28">
        <f t="shared" si="5"/>
        <v>1.5415134693637005E-3</v>
      </c>
      <c r="D96" s="210">
        <v>1.39085477</v>
      </c>
      <c r="E96" s="28">
        <f t="shared" si="6"/>
        <v>4.792641427529111E-2</v>
      </c>
      <c r="F96" s="210">
        <v>0.38139446000000005</v>
      </c>
      <c r="G96" s="29">
        <f t="shared" si="7"/>
        <v>1.4078192169199984E-2</v>
      </c>
      <c r="H96" s="28">
        <f t="shared" si="8"/>
        <v>-72.578412338478728</v>
      </c>
      <c r="I96" s="28">
        <f t="shared" si="9"/>
        <v>787.76635996306436</v>
      </c>
      <c r="J96" s="53"/>
    </row>
    <row r="97" spans="1:10" x14ac:dyDescent="0.25">
      <c r="A97" s="19" t="s">
        <v>238</v>
      </c>
      <c r="B97" s="210">
        <v>8.3539490000000008E-2</v>
      </c>
      <c r="C97" s="28">
        <f t="shared" si="5"/>
        <v>2.997529372685825E-3</v>
      </c>
      <c r="D97" s="210">
        <v>1.3541396499999998</v>
      </c>
      <c r="E97" s="28">
        <f t="shared" si="6"/>
        <v>4.6661275679054322E-2</v>
      </c>
      <c r="F97" s="210">
        <v>0.38091713999999999</v>
      </c>
      <c r="G97" s="29">
        <f t="shared" si="7"/>
        <v>1.4060573133291062E-2</v>
      </c>
      <c r="H97" s="28">
        <f t="shared" si="8"/>
        <v>-71.870173065237395</v>
      </c>
      <c r="I97" s="28">
        <f t="shared" si="9"/>
        <v>355.97254663632725</v>
      </c>
      <c r="J97" s="53"/>
    </row>
    <row r="98" spans="1:10" x14ac:dyDescent="0.25">
      <c r="A98" s="19" t="s">
        <v>174</v>
      </c>
      <c r="B98" s="210">
        <v>0.56905916000000001</v>
      </c>
      <c r="C98" s="28">
        <f t="shared" si="5"/>
        <v>2.0418745037777013E-2</v>
      </c>
      <c r="D98" s="210">
        <v>0.52142823999999999</v>
      </c>
      <c r="E98" s="28">
        <f t="shared" si="6"/>
        <v>1.7967501988058691E-2</v>
      </c>
      <c r="F98" s="210">
        <v>0.37758116999999997</v>
      </c>
      <c r="G98" s="29">
        <f t="shared" si="7"/>
        <v>1.3937434410377555E-2</v>
      </c>
      <c r="H98" s="28">
        <f t="shared" si="8"/>
        <v>-27.587126849899811</v>
      </c>
      <c r="I98" s="28">
        <f t="shared" si="9"/>
        <v>-33.64816937486782</v>
      </c>
      <c r="J98" s="53"/>
    </row>
    <row r="99" spans="1:10" x14ac:dyDescent="0.25">
      <c r="A99" s="19" t="s">
        <v>199</v>
      </c>
      <c r="B99" s="210">
        <v>0.19530881</v>
      </c>
      <c r="C99" s="28">
        <f t="shared" si="5"/>
        <v>7.007989810798641E-3</v>
      </c>
      <c r="D99" s="210">
        <v>8.4551340000000003E-2</v>
      </c>
      <c r="E99" s="28">
        <f t="shared" si="6"/>
        <v>2.9134907797533686E-3</v>
      </c>
      <c r="F99" s="210">
        <v>0.35400435999999996</v>
      </c>
      <c r="G99" s="29">
        <f t="shared" si="7"/>
        <v>1.3067157317425771E-2</v>
      </c>
      <c r="H99" s="28">
        <f t="shared" si="8"/>
        <v>318.68568848228779</v>
      </c>
      <c r="I99" s="28">
        <f t="shared" si="9"/>
        <v>81.253656709085462</v>
      </c>
      <c r="J99" s="53"/>
    </row>
    <row r="100" spans="1:10" x14ac:dyDescent="0.25">
      <c r="A100" s="19" t="s">
        <v>95</v>
      </c>
      <c r="B100" s="210">
        <v>0.37740470000000004</v>
      </c>
      <c r="C100" s="28">
        <f t="shared" si="5"/>
        <v>1.354187909980875E-2</v>
      </c>
      <c r="D100" s="210">
        <v>1.3623950600000001</v>
      </c>
      <c r="E100" s="28">
        <f t="shared" si="6"/>
        <v>4.6945742618526652E-2</v>
      </c>
      <c r="F100" s="210">
        <v>0.33398646000000004</v>
      </c>
      <c r="G100" s="29">
        <f t="shared" si="7"/>
        <v>1.2328248202112906E-2</v>
      </c>
      <c r="H100" s="28">
        <f t="shared" si="8"/>
        <v>-75.485344170287874</v>
      </c>
      <c r="I100" s="28">
        <f t="shared" si="9"/>
        <v>-11.504424825657978</v>
      </c>
      <c r="J100" s="53"/>
    </row>
    <row r="101" spans="1:10" x14ac:dyDescent="0.25">
      <c r="A101" s="19" t="s">
        <v>224</v>
      </c>
      <c r="B101" s="210">
        <v>6.5485290000000003</v>
      </c>
      <c r="C101" s="28">
        <f t="shared" si="5"/>
        <v>0.23497160475105761</v>
      </c>
      <c r="D101" s="210">
        <v>0.13520199999999999</v>
      </c>
      <c r="E101" s="28">
        <f t="shared" si="6"/>
        <v>4.6588236260266822E-3</v>
      </c>
      <c r="F101" s="210">
        <v>0.301956</v>
      </c>
      <c r="G101" s="29">
        <f t="shared" si="7"/>
        <v>1.1145926437009467E-2</v>
      </c>
      <c r="H101" s="28">
        <f t="shared" si="8"/>
        <v>123.33693288560821</v>
      </c>
      <c r="I101" s="28">
        <f t="shared" si="9"/>
        <v>-95.388949182327821</v>
      </c>
      <c r="J101" s="53"/>
    </row>
    <row r="102" spans="1:10" x14ac:dyDescent="0.25">
      <c r="A102" s="19" t="s">
        <v>170</v>
      </c>
      <c r="B102" s="210">
        <v>0.48731660999999998</v>
      </c>
      <c r="C102" s="28">
        <f t="shared" si="5"/>
        <v>1.7485692721761679E-2</v>
      </c>
      <c r="D102" s="210">
        <v>0.85669713000000003</v>
      </c>
      <c r="E102" s="28">
        <f t="shared" si="6"/>
        <v>2.952027950469115E-2</v>
      </c>
      <c r="F102" s="210">
        <v>0.29816965999999995</v>
      </c>
      <c r="G102" s="29">
        <f t="shared" si="7"/>
        <v>1.1006163467883147E-2</v>
      </c>
      <c r="H102" s="28">
        <f t="shared" si="8"/>
        <v>-65.195440773800655</v>
      </c>
      <c r="I102" s="28">
        <f t="shared" si="9"/>
        <v>-38.81397557944927</v>
      </c>
      <c r="J102" s="53"/>
    </row>
    <row r="103" spans="1:10" x14ac:dyDescent="0.25">
      <c r="A103" s="19" t="s">
        <v>246</v>
      </c>
      <c r="B103" s="210">
        <v>5.020173E-2</v>
      </c>
      <c r="C103" s="28">
        <f t="shared" si="5"/>
        <v>1.8013176790359043E-3</v>
      </c>
      <c r="D103" s="210">
        <v>2.7065240000000001E-2</v>
      </c>
      <c r="E103" s="28">
        <f t="shared" si="6"/>
        <v>9.3262066800847937E-4</v>
      </c>
      <c r="F103" s="210">
        <v>0.2974291</v>
      </c>
      <c r="G103" s="29">
        <f t="shared" si="7"/>
        <v>1.0978827606757053E-2</v>
      </c>
      <c r="H103" s="28">
        <f t="shared" si="8"/>
        <v>998.93390932428451</v>
      </c>
      <c r="I103" s="28">
        <f t="shared" si="9"/>
        <v>492.46782929592268</v>
      </c>
      <c r="J103" s="53"/>
    </row>
    <row r="104" spans="1:10" x14ac:dyDescent="0.25">
      <c r="A104" s="19" t="s">
        <v>93</v>
      </c>
      <c r="B104" s="210">
        <v>0</v>
      </c>
      <c r="C104" s="28">
        <f t="shared" si="5"/>
        <v>0</v>
      </c>
      <c r="D104" s="210">
        <v>0.10506172</v>
      </c>
      <c r="E104" s="28">
        <f t="shared" si="6"/>
        <v>3.6202424766423576E-3</v>
      </c>
      <c r="F104" s="210">
        <v>0.28842400000000001</v>
      </c>
      <c r="G104" s="29">
        <f t="shared" si="7"/>
        <v>1.0646427581064852E-2</v>
      </c>
      <c r="H104" s="28">
        <f t="shared" si="8"/>
        <v>174.52815354631545</v>
      </c>
      <c r="I104" s="28" t="s">
        <v>314</v>
      </c>
      <c r="J104" s="53"/>
    </row>
    <row r="105" spans="1:10" x14ac:dyDescent="0.25">
      <c r="A105" s="19" t="s">
        <v>135</v>
      </c>
      <c r="B105" s="210">
        <v>0.68795709999999999</v>
      </c>
      <c r="C105" s="28">
        <f t="shared" si="5"/>
        <v>2.4684991665591436E-2</v>
      </c>
      <c r="D105" s="210">
        <v>0.38381372999999996</v>
      </c>
      <c r="E105" s="28">
        <f t="shared" si="6"/>
        <v>1.3225547501645139E-2</v>
      </c>
      <c r="F105" s="210">
        <v>0.26578847</v>
      </c>
      <c r="G105" s="29">
        <f t="shared" si="7"/>
        <v>9.8108954100110529E-3</v>
      </c>
      <c r="H105" s="28">
        <f t="shared" si="8"/>
        <v>-30.750661264775491</v>
      </c>
      <c r="I105" s="28">
        <f t="shared" si="9"/>
        <v>-61.365545903952444</v>
      </c>
      <c r="J105" s="53"/>
    </row>
    <row r="106" spans="1:10" x14ac:dyDescent="0.25">
      <c r="A106" s="19" t="s">
        <v>205</v>
      </c>
      <c r="B106" s="210">
        <v>0.15221923000000001</v>
      </c>
      <c r="C106" s="28">
        <f t="shared" si="5"/>
        <v>5.4618673517472915E-3</v>
      </c>
      <c r="D106" s="210">
        <v>0.30042921</v>
      </c>
      <c r="E106" s="28">
        <f t="shared" si="6"/>
        <v>1.0352263291197849E-2</v>
      </c>
      <c r="F106" s="210">
        <v>0.26012849999999998</v>
      </c>
      <c r="G106" s="29">
        <f t="shared" si="7"/>
        <v>9.6019722249917772E-3</v>
      </c>
      <c r="H106" s="28">
        <f t="shared" si="8"/>
        <v>-13.414378049324839</v>
      </c>
      <c r="I106" s="28">
        <f t="shared" si="9"/>
        <v>70.890694953587641</v>
      </c>
      <c r="J106" s="53"/>
    </row>
    <row r="107" spans="1:10" x14ac:dyDescent="0.25">
      <c r="A107" s="19" t="s">
        <v>182</v>
      </c>
      <c r="B107" s="210">
        <v>0.12751121000000001</v>
      </c>
      <c r="C107" s="28">
        <f t="shared" si="5"/>
        <v>4.5753044137773705E-3</v>
      </c>
      <c r="D107" s="210">
        <v>8.0806429999999999E-2</v>
      </c>
      <c r="E107" s="28">
        <f t="shared" si="6"/>
        <v>2.7844477538710322E-3</v>
      </c>
      <c r="F107" s="210">
        <v>0.24591960000000002</v>
      </c>
      <c r="G107" s="29">
        <f t="shared" si="7"/>
        <v>9.0774873525241873E-3</v>
      </c>
      <c r="H107" s="28">
        <f t="shared" si="8"/>
        <v>204.33172211666823</v>
      </c>
      <c r="I107" s="28">
        <f t="shared" si="9"/>
        <v>92.861160991257165</v>
      </c>
      <c r="J107" s="53"/>
    </row>
    <row r="108" spans="1:10" x14ac:dyDescent="0.25">
      <c r="A108" s="19" t="s">
        <v>6</v>
      </c>
      <c r="B108" s="210">
        <v>0.37919268</v>
      </c>
      <c r="C108" s="28">
        <f t="shared" si="5"/>
        <v>1.3606034657471055E-2</v>
      </c>
      <c r="D108" s="210">
        <v>0.56672982999999999</v>
      </c>
      <c r="E108" s="28">
        <f t="shared" si="6"/>
        <v>1.9528515270322077E-2</v>
      </c>
      <c r="F108" s="210">
        <v>0.23941224999999999</v>
      </c>
      <c r="G108" s="29">
        <f t="shared" si="7"/>
        <v>8.8372853217651565E-3</v>
      </c>
      <c r="H108" s="28">
        <f t="shared" si="8"/>
        <v>-57.755488183849437</v>
      </c>
      <c r="I108" s="28">
        <f t="shared" si="9"/>
        <v>-36.862639331539839</v>
      </c>
      <c r="J108" s="53"/>
    </row>
    <row r="109" spans="1:10" x14ac:dyDescent="0.25">
      <c r="A109" s="19" t="s">
        <v>23</v>
      </c>
      <c r="B109" s="210">
        <v>0.22417000000000001</v>
      </c>
      <c r="C109" s="28">
        <f t="shared" si="5"/>
        <v>8.0435750741952253E-3</v>
      </c>
      <c r="D109" s="210">
        <v>0.13065716999999999</v>
      </c>
      <c r="E109" s="28">
        <f t="shared" si="6"/>
        <v>4.5022167608895188E-3</v>
      </c>
      <c r="F109" s="210">
        <v>0.23</v>
      </c>
      <c r="G109" s="29">
        <f t="shared" si="7"/>
        <v>8.4898564046158292E-3</v>
      </c>
      <c r="H109" s="28">
        <f t="shared" si="8"/>
        <v>76.033202004911033</v>
      </c>
      <c r="I109" s="28">
        <f t="shared" si="9"/>
        <v>2.6007048222331353</v>
      </c>
      <c r="J109" s="53"/>
    </row>
    <row r="110" spans="1:10" x14ac:dyDescent="0.25">
      <c r="A110" s="19" t="s">
        <v>221</v>
      </c>
      <c r="B110" s="210">
        <v>0.42494651999999999</v>
      </c>
      <c r="C110" s="28">
        <f t="shared" si="5"/>
        <v>1.5247754990132501E-2</v>
      </c>
      <c r="D110" s="210">
        <v>0.43067981</v>
      </c>
      <c r="E110" s="28">
        <f t="shared" si="6"/>
        <v>1.4840470363461212E-2</v>
      </c>
      <c r="F110" s="210">
        <v>0.20807422</v>
      </c>
      <c r="G110" s="29">
        <f t="shared" si="7"/>
        <v>7.6805228230541001E-3</v>
      </c>
      <c r="H110" s="28">
        <f t="shared" si="8"/>
        <v>-51.687027074707778</v>
      </c>
      <c r="I110" s="28">
        <f t="shared" si="9"/>
        <v>-51.035198499801801</v>
      </c>
      <c r="J110" s="53"/>
    </row>
    <row r="111" spans="1:10" x14ac:dyDescent="0.25">
      <c r="A111" s="19" t="s">
        <v>247</v>
      </c>
      <c r="B111" s="210">
        <v>9.3570000000000007E-3</v>
      </c>
      <c r="C111" s="28">
        <f t="shared" si="5"/>
        <v>3.357439977215717E-4</v>
      </c>
      <c r="D111" s="210">
        <v>4.4110999999999997E-2</v>
      </c>
      <c r="E111" s="28">
        <f t="shared" si="6"/>
        <v>1.5199876404761985E-3</v>
      </c>
      <c r="F111" s="210">
        <v>0.18021298999999999</v>
      </c>
      <c r="G111" s="29">
        <f t="shared" si="7"/>
        <v>6.6520974232455142E-3</v>
      </c>
      <c r="H111" s="28">
        <f t="shared" si="8"/>
        <v>308.54433134592279</v>
      </c>
      <c r="I111" s="28">
        <f t="shared" si="9"/>
        <v>1825.9697552634389</v>
      </c>
      <c r="J111" s="53"/>
    </row>
    <row r="112" spans="1:10" x14ac:dyDescent="0.25">
      <c r="A112" s="19" t="s">
        <v>219</v>
      </c>
      <c r="B112" s="210">
        <v>0.54681371999999995</v>
      </c>
      <c r="C112" s="28">
        <f t="shared" si="5"/>
        <v>1.9620543375206169E-2</v>
      </c>
      <c r="D112" s="210">
        <v>0.49992814000000002</v>
      </c>
      <c r="E112" s="28">
        <f t="shared" si="6"/>
        <v>1.7226646277034179E-2</v>
      </c>
      <c r="F112" s="210">
        <v>0.16941467000000002</v>
      </c>
      <c r="G112" s="29">
        <f t="shared" si="7"/>
        <v>6.2535053092842496E-3</v>
      </c>
      <c r="H112" s="28">
        <f t="shared" si="8"/>
        <v>-66.11219564475806</v>
      </c>
      <c r="I112" s="28">
        <f t="shared" si="9"/>
        <v>-69.017845784849726</v>
      </c>
      <c r="J112" s="53"/>
    </row>
    <row r="113" spans="1:10" x14ac:dyDescent="0.25">
      <c r="A113" s="19" t="s">
        <v>239</v>
      </c>
      <c r="B113" s="210">
        <v>7.5730679999999995E-2</v>
      </c>
      <c r="C113" s="28">
        <f t="shared" si="5"/>
        <v>2.7173368871831862E-3</v>
      </c>
      <c r="D113" s="210">
        <v>1.9198E-2</v>
      </c>
      <c r="E113" s="28">
        <f t="shared" si="6"/>
        <v>6.6152938545628213E-4</v>
      </c>
      <c r="F113" s="210">
        <v>0.16526105999999999</v>
      </c>
      <c r="G113" s="29">
        <f t="shared" si="7"/>
        <v>6.1001855159765247E-3</v>
      </c>
      <c r="H113" s="28">
        <f t="shared" si="8"/>
        <v>760.82435670382336</v>
      </c>
      <c r="I113" s="28">
        <f t="shared" si="9"/>
        <v>118.22207327334181</v>
      </c>
      <c r="J113" s="53"/>
    </row>
    <row r="114" spans="1:10" x14ac:dyDescent="0.25">
      <c r="A114" s="19" t="s">
        <v>177</v>
      </c>
      <c r="B114" s="210">
        <v>0</v>
      </c>
      <c r="C114" s="28">
        <f t="shared" si="5"/>
        <v>0</v>
      </c>
      <c r="D114" s="210">
        <v>0</v>
      </c>
      <c r="E114" s="28">
        <f t="shared" si="6"/>
        <v>0</v>
      </c>
      <c r="F114" s="210">
        <v>0.16222810999999998</v>
      </c>
      <c r="G114" s="29">
        <f t="shared" si="7"/>
        <v>5.9882319943140045E-3</v>
      </c>
      <c r="H114" s="28" t="s">
        <v>314</v>
      </c>
      <c r="I114" s="28" t="s">
        <v>314</v>
      </c>
      <c r="J114" s="53"/>
    </row>
    <row r="115" spans="1:10" x14ac:dyDescent="0.25">
      <c r="A115" s="19" t="s">
        <v>255</v>
      </c>
      <c r="B115" s="210">
        <v>0.108068</v>
      </c>
      <c r="C115" s="28">
        <f t="shared" si="5"/>
        <v>3.8776512072004714E-3</v>
      </c>
      <c r="D115" s="210">
        <v>0.3605853</v>
      </c>
      <c r="E115" s="28">
        <f t="shared" si="6"/>
        <v>1.2425136572224665E-2</v>
      </c>
      <c r="F115" s="210">
        <v>0.15260823999999998</v>
      </c>
      <c r="G115" s="29">
        <f t="shared" si="7"/>
        <v>5.6331393207006489E-3</v>
      </c>
      <c r="H115" s="28">
        <f t="shared" si="8"/>
        <v>-57.677631339935374</v>
      </c>
      <c r="I115" s="28">
        <f t="shared" si="9"/>
        <v>41.215012769737555</v>
      </c>
      <c r="J115" s="53"/>
    </row>
    <row r="116" spans="1:10" x14ac:dyDescent="0.25">
      <c r="A116" s="19" t="s">
        <v>203</v>
      </c>
      <c r="B116" s="210">
        <v>0.18235310000000002</v>
      </c>
      <c r="C116" s="28">
        <f t="shared" si="5"/>
        <v>6.5431183916769839E-3</v>
      </c>
      <c r="D116" s="210">
        <v>6.3095800000000007E-2</v>
      </c>
      <c r="E116" s="28">
        <f t="shared" si="6"/>
        <v>2.174170528121288E-3</v>
      </c>
      <c r="F116" s="210">
        <v>0.14620279</v>
      </c>
      <c r="G116" s="29">
        <f t="shared" si="7"/>
        <v>5.3966986654530574E-3</v>
      </c>
      <c r="H116" s="28">
        <f t="shared" si="8"/>
        <v>131.71556585382856</v>
      </c>
      <c r="I116" s="28">
        <f t="shared" si="9"/>
        <v>-19.82434628202099</v>
      </c>
      <c r="J116" s="53"/>
    </row>
    <row r="117" spans="1:10" x14ac:dyDescent="0.25">
      <c r="A117" s="19" t="s">
        <v>252</v>
      </c>
      <c r="B117" s="210">
        <v>2.4345119999999998E-2</v>
      </c>
      <c r="C117" s="28">
        <f t="shared" si="5"/>
        <v>8.7354151050672102E-4</v>
      </c>
      <c r="D117" s="210">
        <v>1.0949914599999999</v>
      </c>
      <c r="E117" s="28">
        <f t="shared" si="6"/>
        <v>3.7731483884450308E-2</v>
      </c>
      <c r="F117" s="210">
        <v>0.12722814999999998</v>
      </c>
      <c r="G117" s="29">
        <f t="shared" si="7"/>
        <v>4.6962988005431446E-3</v>
      </c>
      <c r="H117" s="28">
        <f t="shared" si="8"/>
        <v>-88.3809002492129</v>
      </c>
      <c r="I117" s="28">
        <f t="shared" si="9"/>
        <v>422.60227100954933</v>
      </c>
      <c r="J117" s="53"/>
    </row>
    <row r="118" spans="1:10" x14ac:dyDescent="0.25">
      <c r="A118" s="19" t="s">
        <v>113</v>
      </c>
      <c r="B118" s="210">
        <v>0.13261539999999999</v>
      </c>
      <c r="C118" s="28">
        <f t="shared" si="5"/>
        <v>4.7584508448696499E-3</v>
      </c>
      <c r="D118" s="210">
        <v>0.33491790999999999</v>
      </c>
      <c r="E118" s="28">
        <f t="shared" si="6"/>
        <v>1.15406833618399E-2</v>
      </c>
      <c r="F118" s="210">
        <v>0.11917694000000001</v>
      </c>
      <c r="G118" s="29">
        <f t="shared" si="7"/>
        <v>4.399109162354419E-3</v>
      </c>
      <c r="H118" s="28">
        <f t="shared" si="8"/>
        <v>-64.416074374762459</v>
      </c>
      <c r="I118" s="28">
        <f t="shared" si="9"/>
        <v>-10.133408337191597</v>
      </c>
      <c r="J118" s="53"/>
    </row>
    <row r="119" spans="1:10" x14ac:dyDescent="0.25">
      <c r="A119" s="19" t="s">
        <v>107</v>
      </c>
      <c r="B119" s="210">
        <v>0.46460443000000001</v>
      </c>
      <c r="C119" s="28">
        <f t="shared" si="5"/>
        <v>1.6670743687864926E-2</v>
      </c>
      <c r="D119" s="210">
        <v>0.20366057000000001</v>
      </c>
      <c r="E119" s="28">
        <f t="shared" si="6"/>
        <v>7.0177857961129363E-3</v>
      </c>
      <c r="F119" s="210">
        <v>0.11449827</v>
      </c>
      <c r="G119" s="29">
        <f t="shared" si="7"/>
        <v>4.2264081342475324E-3</v>
      </c>
      <c r="H119" s="28">
        <f t="shared" si="8"/>
        <v>-43.779853901027579</v>
      </c>
      <c r="I119" s="28">
        <f t="shared" si="9"/>
        <v>-75.355751558374081</v>
      </c>
      <c r="J119" s="53"/>
    </row>
    <row r="120" spans="1:10" x14ac:dyDescent="0.25">
      <c r="A120" s="19" t="s">
        <v>155</v>
      </c>
      <c r="B120" s="210">
        <v>2.3623393099999999</v>
      </c>
      <c r="C120" s="28">
        <f t="shared" si="5"/>
        <v>8.4764480486717877E-2</v>
      </c>
      <c r="D120" s="210">
        <v>4.4807632899999996</v>
      </c>
      <c r="E120" s="28">
        <f t="shared" si="6"/>
        <v>0.15439923875449363</v>
      </c>
      <c r="F120" s="210">
        <v>0.11109466999999999</v>
      </c>
      <c r="G120" s="29">
        <f t="shared" si="7"/>
        <v>4.1007730244268783E-3</v>
      </c>
      <c r="H120" s="28">
        <f t="shared" si="8"/>
        <v>-97.520630687009586</v>
      </c>
      <c r="I120" s="28">
        <f t="shared" si="9"/>
        <v>-95.297260239893305</v>
      </c>
      <c r="J120" s="53"/>
    </row>
    <row r="121" spans="1:10" x14ac:dyDescent="0.25">
      <c r="A121" s="19" t="s">
        <v>36</v>
      </c>
      <c r="B121" s="210">
        <v>0.45322590999999995</v>
      </c>
      <c r="C121" s="28">
        <f t="shared" si="5"/>
        <v>1.6262464346948512E-2</v>
      </c>
      <c r="D121" s="210">
        <v>0.15824533999999998</v>
      </c>
      <c r="E121" s="28">
        <f t="shared" si="6"/>
        <v>5.4528566788999066E-3</v>
      </c>
      <c r="F121" s="210">
        <v>0.10577342999999999</v>
      </c>
      <c r="G121" s="29">
        <f t="shared" si="7"/>
        <v>3.9043531831464522E-3</v>
      </c>
      <c r="H121" s="28">
        <f t="shared" si="8"/>
        <v>-33.158581478607843</v>
      </c>
      <c r="I121" s="28">
        <f t="shared" si="9"/>
        <v>-76.662095509941167</v>
      </c>
      <c r="J121" s="53"/>
    </row>
    <row r="122" spans="1:10" x14ac:dyDescent="0.25">
      <c r="A122" s="19" t="s">
        <v>248</v>
      </c>
      <c r="B122" s="210">
        <v>0.19650000000000001</v>
      </c>
      <c r="C122" s="28">
        <f t="shared" si="5"/>
        <v>7.0507315969102115E-3</v>
      </c>
      <c r="D122" s="210">
        <v>27.739277820000002</v>
      </c>
      <c r="E122" s="28">
        <f t="shared" si="6"/>
        <v>0.95584682827719958</v>
      </c>
      <c r="F122" s="210">
        <v>0.10024305</v>
      </c>
      <c r="G122" s="29">
        <f t="shared" si="7"/>
        <v>3.7002134785248902E-3</v>
      </c>
      <c r="H122" s="28">
        <f t="shared" si="8"/>
        <v>-99.638624153626225</v>
      </c>
      <c r="I122" s="28">
        <f t="shared" si="9"/>
        <v>-48.985725190839702</v>
      </c>
      <c r="J122" s="53"/>
    </row>
    <row r="123" spans="1:10" x14ac:dyDescent="0.25">
      <c r="A123" s="19" t="s">
        <v>235</v>
      </c>
      <c r="B123" s="210">
        <v>0.12572275999999999</v>
      </c>
      <c r="C123" s="28">
        <f t="shared" si="5"/>
        <v>4.511131991769766E-3</v>
      </c>
      <c r="D123" s="210">
        <v>0.23444303</v>
      </c>
      <c r="E123" s="28">
        <f t="shared" si="6"/>
        <v>8.0784953412026614E-3</v>
      </c>
      <c r="F123" s="210">
        <v>9.4810130000000006E-2</v>
      </c>
      <c r="G123" s="29">
        <f t="shared" si="7"/>
        <v>3.4996712582737368E-3</v>
      </c>
      <c r="H123" s="28">
        <f t="shared" si="8"/>
        <v>-59.559416204439941</v>
      </c>
      <c r="I123" s="28">
        <f t="shared" si="9"/>
        <v>-24.58793459513614</v>
      </c>
      <c r="J123" s="53"/>
    </row>
    <row r="124" spans="1:10" x14ac:dyDescent="0.25">
      <c r="A124" s="19" t="s">
        <v>231</v>
      </c>
      <c r="B124" s="210">
        <v>6.9072399999999992E-2</v>
      </c>
      <c r="C124" s="28">
        <f t="shared" si="5"/>
        <v>2.4784272425161361E-3</v>
      </c>
      <c r="D124" s="210">
        <v>6.4276169999999994E-2</v>
      </c>
      <c r="E124" s="28">
        <f t="shared" si="6"/>
        <v>2.2148440066456668E-3</v>
      </c>
      <c r="F124" s="210">
        <v>9.4787499999999997E-2</v>
      </c>
      <c r="G124" s="29">
        <f t="shared" si="7"/>
        <v>3.4988359302283601E-3</v>
      </c>
      <c r="H124" s="28">
        <f t="shared" si="8"/>
        <v>47.469116470380882</v>
      </c>
      <c r="I124" s="28">
        <f t="shared" si="9"/>
        <v>37.22919719019464</v>
      </c>
      <c r="J124" s="53"/>
    </row>
    <row r="125" spans="1:10" x14ac:dyDescent="0.25">
      <c r="A125" s="19" t="s">
        <v>228</v>
      </c>
      <c r="B125" s="210">
        <v>9.3855720000000004E-2</v>
      </c>
      <c r="C125" s="28">
        <f t="shared" si="5"/>
        <v>3.3676920638918964E-3</v>
      </c>
      <c r="D125" s="210">
        <v>1.0708069499999999</v>
      </c>
      <c r="E125" s="28">
        <f t="shared" si="6"/>
        <v>3.6898128116252517E-2</v>
      </c>
      <c r="F125" s="210">
        <v>9.4331200000000004E-2</v>
      </c>
      <c r="G125" s="29">
        <f t="shared" si="7"/>
        <v>3.4819927933699858E-3</v>
      </c>
      <c r="H125" s="28">
        <f t="shared" si="8"/>
        <v>-91.190643654302022</v>
      </c>
      <c r="I125" s="28">
        <f t="shared" si="9"/>
        <v>0.50660737566128322</v>
      </c>
      <c r="J125" s="53"/>
    </row>
    <row r="126" spans="1:10" x14ac:dyDescent="0.25">
      <c r="A126" s="19" t="s">
        <v>233</v>
      </c>
      <c r="B126" s="210">
        <v>2.5850000000000001E-3</v>
      </c>
      <c r="C126" s="28">
        <f t="shared" si="5"/>
        <v>9.2753899124747554E-5</v>
      </c>
      <c r="D126" s="210">
        <v>6.8401649999999994E-2</v>
      </c>
      <c r="E126" s="28">
        <f t="shared" si="6"/>
        <v>2.3570008067869412E-3</v>
      </c>
      <c r="F126" s="210">
        <v>8.1095679999999989E-2</v>
      </c>
      <c r="G126" s="29">
        <f t="shared" si="7"/>
        <v>2.993437731455112E-3</v>
      </c>
      <c r="H126" s="28">
        <f t="shared" si="8"/>
        <v>18.558075718933665</v>
      </c>
      <c r="I126" s="28">
        <f t="shared" si="9"/>
        <v>3037.1636363636358</v>
      </c>
      <c r="J126" s="53"/>
    </row>
    <row r="127" spans="1:10" x14ac:dyDescent="0.25">
      <c r="A127" s="19" t="s">
        <v>148</v>
      </c>
      <c r="B127" s="210">
        <v>0.83233339000000006</v>
      </c>
      <c r="C127" s="28">
        <f t="shared" si="5"/>
        <v>2.986544189331496E-2</v>
      </c>
      <c r="D127" s="210">
        <v>0.1306773</v>
      </c>
      <c r="E127" s="28">
        <f t="shared" si="6"/>
        <v>4.5029104053592147E-3</v>
      </c>
      <c r="F127" s="210">
        <v>7.8836679999999992E-2</v>
      </c>
      <c r="G127" s="29">
        <f t="shared" si="7"/>
        <v>2.9100525765941242E-3</v>
      </c>
      <c r="H127" s="28">
        <f t="shared" si="8"/>
        <v>-39.670715571870559</v>
      </c>
      <c r="I127" s="28">
        <f t="shared" si="9"/>
        <v>-90.528232923588476</v>
      </c>
      <c r="J127" s="53"/>
    </row>
    <row r="128" spans="1:10" x14ac:dyDescent="0.25">
      <c r="A128" s="19" t="s">
        <v>150</v>
      </c>
      <c r="B128" s="210">
        <v>2.7301529999999997E-2</v>
      </c>
      <c r="C128" s="28">
        <f t="shared" si="5"/>
        <v>9.7962218938927237E-4</v>
      </c>
      <c r="D128" s="210">
        <v>3.846459E-2</v>
      </c>
      <c r="E128" s="28">
        <f t="shared" si="6"/>
        <v>1.3254222619297768E-3</v>
      </c>
      <c r="F128" s="210">
        <v>7.4887780000000001E-2</v>
      </c>
      <c r="G128" s="29">
        <f t="shared" si="7"/>
        <v>2.7642891246107012E-3</v>
      </c>
      <c r="H128" s="28">
        <f t="shared" si="8"/>
        <v>94.692781074749547</v>
      </c>
      <c r="I128" s="28">
        <f t="shared" si="9"/>
        <v>174.29883966209957</v>
      </c>
      <c r="J128" s="53"/>
    </row>
    <row r="129" spans="1:10" x14ac:dyDescent="0.25">
      <c r="A129" s="19" t="s">
        <v>254</v>
      </c>
      <c r="B129" s="210">
        <v>3.0000000000000001E-6</v>
      </c>
      <c r="C129" s="28">
        <f t="shared" si="5"/>
        <v>1.0764475720473604E-7</v>
      </c>
      <c r="D129" s="210">
        <v>5.6020000000000002E-3</v>
      </c>
      <c r="E129" s="28">
        <f t="shared" si="6"/>
        <v>1.9303508789072262E-4</v>
      </c>
      <c r="F129" s="210">
        <v>6.6619800000000007E-2</v>
      </c>
      <c r="G129" s="29">
        <f t="shared" si="7"/>
        <v>2.4590979813227205E-3</v>
      </c>
      <c r="H129" s="28">
        <f t="shared" si="8"/>
        <v>1089.2145662263479</v>
      </c>
      <c r="I129" s="28">
        <f t="shared" si="9"/>
        <v>2220560</v>
      </c>
      <c r="J129" s="53"/>
    </row>
    <row r="130" spans="1:10" x14ac:dyDescent="0.25">
      <c r="A130" s="19" t="s">
        <v>30</v>
      </c>
      <c r="B130" s="210">
        <v>8.7183710000000011E-2</v>
      </c>
      <c r="C130" s="28">
        <f t="shared" si="5"/>
        <v>3.1282897650527059E-3</v>
      </c>
      <c r="D130" s="210">
        <v>2.7481999999999999E-2</v>
      </c>
      <c r="E130" s="28">
        <f t="shared" si="6"/>
        <v>9.4698148615009615E-4</v>
      </c>
      <c r="F130" s="210">
        <v>6.2639769999999997E-2</v>
      </c>
      <c r="G130" s="29">
        <f t="shared" si="7"/>
        <v>2.3121854457311413E-3</v>
      </c>
      <c r="H130" s="28">
        <f t="shared" si="8"/>
        <v>127.93017247653009</v>
      </c>
      <c r="I130" s="28">
        <f t="shared" si="9"/>
        <v>-28.151979308978724</v>
      </c>
      <c r="J130" s="53"/>
    </row>
    <row r="131" spans="1:10" x14ac:dyDescent="0.25">
      <c r="A131" s="19" t="s">
        <v>159</v>
      </c>
      <c r="B131" s="210">
        <v>0.1517018</v>
      </c>
      <c r="C131" s="28">
        <f t="shared" si="5"/>
        <v>5.4433011428404749E-3</v>
      </c>
      <c r="D131" s="210">
        <v>1.223891E-2</v>
      </c>
      <c r="E131" s="28">
        <f t="shared" si="6"/>
        <v>4.2173135800368508E-4</v>
      </c>
      <c r="F131" s="210">
        <v>6.1511540000000003E-2</v>
      </c>
      <c r="G131" s="29">
        <f t="shared" si="7"/>
        <v>2.2705397470729688E-3</v>
      </c>
      <c r="H131" s="28">
        <f t="shared" si="8"/>
        <v>402.59001822874751</v>
      </c>
      <c r="I131" s="28">
        <f t="shared" si="9"/>
        <v>-59.452333459457961</v>
      </c>
      <c r="J131" s="53"/>
    </row>
    <row r="132" spans="1:10" x14ac:dyDescent="0.25">
      <c r="A132" s="19" t="s">
        <v>47</v>
      </c>
      <c r="B132" s="210">
        <v>0</v>
      </c>
      <c r="C132" s="28">
        <f t="shared" ref="C132:C195" si="10">(B132/$B$225)*100</f>
        <v>0</v>
      </c>
      <c r="D132" s="210">
        <v>4.2641999999999999E-2</v>
      </c>
      <c r="E132" s="28">
        <f t="shared" ref="E132:E195" si="11">(D132/$D$225)*100</f>
        <v>1.4693684787283458E-3</v>
      </c>
      <c r="F132" s="210">
        <v>5.4339999999999999E-2</v>
      </c>
      <c r="G132" s="29">
        <f t="shared" ref="G132:G195" si="12">(F132/$F$225)*100</f>
        <v>2.0058208566383659E-3</v>
      </c>
      <c r="H132" s="28">
        <f t="shared" si="8"/>
        <v>27.433047230430098</v>
      </c>
      <c r="I132" s="28" t="s">
        <v>314</v>
      </c>
      <c r="J132" s="53"/>
    </row>
    <row r="133" spans="1:10" x14ac:dyDescent="0.25">
      <c r="A133" s="19" t="s">
        <v>7</v>
      </c>
      <c r="B133" s="210">
        <v>0.14764439999999998</v>
      </c>
      <c r="C133" s="28">
        <f t="shared" si="10"/>
        <v>5.2977151968796425E-3</v>
      </c>
      <c r="D133" s="210">
        <v>0</v>
      </c>
      <c r="E133" s="28">
        <f t="shared" si="11"/>
        <v>0</v>
      </c>
      <c r="F133" s="210">
        <v>4.9477639999999996E-2</v>
      </c>
      <c r="G133" s="29">
        <f t="shared" si="12"/>
        <v>1.826339386257723E-3</v>
      </c>
      <c r="H133" s="28" t="s">
        <v>314</v>
      </c>
      <c r="I133" s="28">
        <f t="shared" ref="I133:I195" si="13">((F133/B133)-1)*100</f>
        <v>-66.488644337340247</v>
      </c>
      <c r="J133" s="53"/>
    </row>
    <row r="134" spans="1:10" x14ac:dyDescent="0.25">
      <c r="A134" s="19" t="s">
        <v>251</v>
      </c>
      <c r="B134" s="210">
        <v>0.19996906</v>
      </c>
      <c r="C134" s="28">
        <f t="shared" si="10"/>
        <v>7.1752069707197641E-3</v>
      </c>
      <c r="D134" s="210">
        <v>0.34466496999999996</v>
      </c>
      <c r="E134" s="28">
        <f t="shared" si="11"/>
        <v>1.1876549942306901E-2</v>
      </c>
      <c r="F134" s="210">
        <v>4.9475720000000001E-2</v>
      </c>
      <c r="G134" s="29">
        <f t="shared" si="12"/>
        <v>1.8262685144129543E-3</v>
      </c>
      <c r="H134" s="28">
        <f t="shared" ref="H134:H196" si="14">((F134/D134)-1)*100</f>
        <v>-85.645271696743649</v>
      </c>
      <c r="I134" s="28">
        <f t="shared" si="13"/>
        <v>-75.258312460937702</v>
      </c>
      <c r="J134" s="53"/>
    </row>
    <row r="135" spans="1:10" x14ac:dyDescent="0.25">
      <c r="A135" s="19" t="s">
        <v>119</v>
      </c>
      <c r="B135" s="210">
        <v>0.51895296999999996</v>
      </c>
      <c r="C135" s="28">
        <f t="shared" si="10"/>
        <v>1.862085548544222E-2</v>
      </c>
      <c r="D135" s="210">
        <v>0.1344658</v>
      </c>
      <c r="E135" s="28">
        <f t="shared" si="11"/>
        <v>4.6334554661364375E-3</v>
      </c>
      <c r="F135" s="210">
        <v>4.90301E-2</v>
      </c>
      <c r="G135" s="29">
        <f t="shared" si="12"/>
        <v>1.8098196021911067E-3</v>
      </c>
      <c r="H135" s="28">
        <f t="shared" si="14"/>
        <v>-63.537122450466967</v>
      </c>
      <c r="I135" s="28">
        <f t="shared" si="13"/>
        <v>-90.552111109413246</v>
      </c>
      <c r="J135" s="53"/>
    </row>
    <row r="136" spans="1:10" x14ac:dyDescent="0.25">
      <c r="A136" s="19" t="s">
        <v>188</v>
      </c>
      <c r="B136" s="210">
        <v>54.079956930000002</v>
      </c>
      <c r="C136" s="28">
        <f t="shared" si="10"/>
        <v>1.940474611124144</v>
      </c>
      <c r="D136" s="210">
        <v>0.20143633999999999</v>
      </c>
      <c r="E136" s="28">
        <f t="shared" si="11"/>
        <v>6.9411427340745234E-3</v>
      </c>
      <c r="F136" s="210">
        <v>4.7287949999999995E-2</v>
      </c>
      <c r="G136" s="29">
        <f t="shared" si="12"/>
        <v>1.7455126311680569E-3</v>
      </c>
      <c r="H136" s="28">
        <f t="shared" si="14"/>
        <v>-76.524618149833344</v>
      </c>
      <c r="I136" s="28">
        <f t="shared" si="13"/>
        <v>-99.912559194414285</v>
      </c>
      <c r="J136" s="53"/>
    </row>
    <row r="137" spans="1:10" x14ac:dyDescent="0.25">
      <c r="A137" s="19" t="s">
        <v>207</v>
      </c>
      <c r="B137" s="210">
        <v>8.4740000000000006E-3</v>
      </c>
      <c r="C137" s="28">
        <f t="shared" si="10"/>
        <v>3.0406055751764445E-4</v>
      </c>
      <c r="D137" s="210">
        <v>0.20920304000000001</v>
      </c>
      <c r="E137" s="28">
        <f t="shared" si="11"/>
        <v>7.2087695846851764E-3</v>
      </c>
      <c r="F137" s="210">
        <v>4.2560510000000003E-2</v>
      </c>
      <c r="G137" s="29">
        <f t="shared" si="12"/>
        <v>1.5710113843792001E-3</v>
      </c>
      <c r="H137" s="28">
        <f t="shared" si="14"/>
        <v>-79.655883585630491</v>
      </c>
      <c r="I137" s="28">
        <f t="shared" si="13"/>
        <v>402.24817087561951</v>
      </c>
      <c r="J137" s="53"/>
    </row>
    <row r="138" spans="1:10" x14ac:dyDescent="0.25">
      <c r="A138" s="19" t="s">
        <v>146</v>
      </c>
      <c r="B138" s="210">
        <v>5.1840000000000002E-3</v>
      </c>
      <c r="C138" s="28">
        <f t="shared" si="10"/>
        <v>1.8601014044978387E-4</v>
      </c>
      <c r="D138" s="210">
        <v>1.4719579999999999E-2</v>
      </c>
      <c r="E138" s="28">
        <f t="shared" si="11"/>
        <v>5.0721089236246389E-4</v>
      </c>
      <c r="F138" s="210">
        <v>4.1478899999999999E-2</v>
      </c>
      <c r="G138" s="29">
        <f t="shared" si="12"/>
        <v>1.5310865427018241E-3</v>
      </c>
      <c r="H138" s="28">
        <f t="shared" si="14"/>
        <v>181.7940457540229</v>
      </c>
      <c r="I138" s="28">
        <f t="shared" si="13"/>
        <v>700.13310185185185</v>
      </c>
      <c r="J138" s="53"/>
    </row>
    <row r="139" spans="1:10" x14ac:dyDescent="0.25">
      <c r="A139" s="19" t="s">
        <v>213</v>
      </c>
      <c r="B139" s="210">
        <v>0.35185</v>
      </c>
      <c r="C139" s="28">
        <f t="shared" si="10"/>
        <v>1.2624935940828792E-2</v>
      </c>
      <c r="D139" s="210">
        <v>7.670229</v>
      </c>
      <c r="E139" s="28">
        <f t="shared" si="11"/>
        <v>0.26430262926757753</v>
      </c>
      <c r="F139" s="210">
        <v>3.8071430000000003E-2</v>
      </c>
      <c r="G139" s="29">
        <f t="shared" si="12"/>
        <v>1.4053085818190576E-3</v>
      </c>
      <c r="H139" s="28">
        <f t="shared" si="14"/>
        <v>-99.503646762045832</v>
      </c>
      <c r="I139" s="28">
        <f t="shared" si="13"/>
        <v>-89.179641892852075</v>
      </c>
      <c r="J139" s="53"/>
    </row>
    <row r="140" spans="1:10" x14ac:dyDescent="0.25">
      <c r="A140" s="19" t="s">
        <v>225</v>
      </c>
      <c r="B140" s="210">
        <v>1.8160959800000001</v>
      </c>
      <c r="C140" s="28">
        <f t="shared" si="10"/>
        <v>6.5164403609199062E-2</v>
      </c>
      <c r="D140" s="210">
        <v>0.24253332</v>
      </c>
      <c r="E140" s="28">
        <f t="shared" si="11"/>
        <v>8.3572725352782477E-3</v>
      </c>
      <c r="F140" s="210">
        <v>3.7962489999999995E-2</v>
      </c>
      <c r="G140" s="29">
        <f t="shared" si="12"/>
        <v>1.4012873428768014E-3</v>
      </c>
      <c r="H140" s="28">
        <f t="shared" si="14"/>
        <v>-84.347515632078924</v>
      </c>
      <c r="I140" s="28">
        <f t="shared" si="13"/>
        <v>-97.909664994688214</v>
      </c>
      <c r="J140" s="53"/>
    </row>
    <row r="141" spans="1:10" x14ac:dyDescent="0.25">
      <c r="A141" s="19" t="s">
        <v>187</v>
      </c>
      <c r="B141" s="210">
        <v>0.94078660999999997</v>
      </c>
      <c r="C141" s="28">
        <f t="shared" si="10"/>
        <v>3.3756915404972228E-2</v>
      </c>
      <c r="D141" s="210">
        <v>6.46621E-3</v>
      </c>
      <c r="E141" s="28">
        <f t="shared" si="11"/>
        <v>2.228142477097232E-4</v>
      </c>
      <c r="F141" s="210">
        <v>3.5098560000000001E-2</v>
      </c>
      <c r="G141" s="29">
        <f t="shared" si="12"/>
        <v>1.2955727582990998E-3</v>
      </c>
      <c r="H141" s="28">
        <f t="shared" si="14"/>
        <v>442.79956883553115</v>
      </c>
      <c r="I141" s="28">
        <f t="shared" si="13"/>
        <v>-96.26923261588513</v>
      </c>
      <c r="J141" s="53"/>
    </row>
    <row r="142" spans="1:10" x14ac:dyDescent="0.25">
      <c r="A142" s="19" t="s">
        <v>145</v>
      </c>
      <c r="B142" s="210">
        <v>4.106249E-2</v>
      </c>
      <c r="C142" s="28">
        <f t="shared" si="10"/>
        <v>1.4733872554239672E-3</v>
      </c>
      <c r="D142" s="210">
        <v>8.2720769999999999E-2</v>
      </c>
      <c r="E142" s="28">
        <f t="shared" si="11"/>
        <v>2.8504125503995446E-3</v>
      </c>
      <c r="F142" s="210">
        <v>3.4575470000000004E-2</v>
      </c>
      <c r="G142" s="29">
        <f t="shared" si="12"/>
        <v>1.276264240965663E-3</v>
      </c>
      <c r="H142" s="28">
        <f t="shared" si="14"/>
        <v>-58.202190332609327</v>
      </c>
      <c r="I142" s="28">
        <f t="shared" si="13"/>
        <v>-15.79792165550603</v>
      </c>
      <c r="J142" s="53"/>
    </row>
    <row r="143" spans="1:10" x14ac:dyDescent="0.25">
      <c r="A143" s="19" t="s">
        <v>173</v>
      </c>
      <c r="B143" s="210">
        <v>6.9514099999999999E-3</v>
      </c>
      <c r="C143" s="28">
        <f t="shared" si="10"/>
        <v>2.494276138935247E-4</v>
      </c>
      <c r="D143" s="210">
        <v>2.7188750000000001E-2</v>
      </c>
      <c r="E143" s="28">
        <f t="shared" si="11"/>
        <v>9.3687660583521674E-4</v>
      </c>
      <c r="F143" s="210">
        <v>3.4287400000000003E-2</v>
      </c>
      <c r="G143" s="29">
        <f t="shared" si="12"/>
        <v>1.2656308803809773E-3</v>
      </c>
      <c r="H143" s="28">
        <f t="shared" si="14"/>
        <v>26.108776607972061</v>
      </c>
      <c r="I143" s="28">
        <f t="shared" si="13"/>
        <v>393.24381672207511</v>
      </c>
      <c r="J143" s="53"/>
    </row>
    <row r="144" spans="1:10" x14ac:dyDescent="0.25">
      <c r="A144" s="19" t="s">
        <v>227</v>
      </c>
      <c r="B144" s="210">
        <v>4.3942290000000002E-2</v>
      </c>
      <c r="C144" s="28">
        <f t="shared" si="10"/>
        <v>1.5767190460233668E-3</v>
      </c>
      <c r="D144" s="210">
        <v>5.6292699999999994E-2</v>
      </c>
      <c r="E144" s="28">
        <f t="shared" si="11"/>
        <v>1.9397476422895537E-3</v>
      </c>
      <c r="F144" s="210">
        <v>3.4151279999999999E-2</v>
      </c>
      <c r="G144" s="29">
        <f t="shared" si="12"/>
        <v>1.2606063618862107E-3</v>
      </c>
      <c r="H144" s="28">
        <f t="shared" si="14"/>
        <v>-39.332666580213768</v>
      </c>
      <c r="I144" s="28">
        <f t="shared" si="13"/>
        <v>-22.281519693215813</v>
      </c>
      <c r="J144" s="53"/>
    </row>
    <row r="145" spans="1:10" x14ac:dyDescent="0.25">
      <c r="A145" s="19" t="s">
        <v>253</v>
      </c>
      <c r="B145" s="210">
        <v>2.5000000000000001E-4</v>
      </c>
      <c r="C145" s="28">
        <f t="shared" si="10"/>
        <v>8.9703964337280034E-6</v>
      </c>
      <c r="D145" s="210">
        <v>5.8639999999999998E-2</v>
      </c>
      <c r="E145" s="28">
        <f t="shared" si="11"/>
        <v>2.02063148052695E-3</v>
      </c>
      <c r="F145" s="210">
        <v>3.3252910000000004E-2</v>
      </c>
      <c r="G145" s="29">
        <f t="shared" si="12"/>
        <v>1.2274453518939729E-3</v>
      </c>
      <c r="H145" s="28">
        <f t="shared" si="14"/>
        <v>-43.293127557980895</v>
      </c>
      <c r="I145" s="28">
        <f t="shared" si="13"/>
        <v>13201.164000000001</v>
      </c>
      <c r="J145" s="53"/>
    </row>
    <row r="146" spans="1:10" x14ac:dyDescent="0.25">
      <c r="A146" s="19" t="s">
        <v>61</v>
      </c>
      <c r="B146" s="210">
        <v>0.14703157</v>
      </c>
      <c r="C146" s="28">
        <f t="shared" si="10"/>
        <v>5.2757258846937169E-3</v>
      </c>
      <c r="D146" s="210">
        <v>6.4999999999999994E-5</v>
      </c>
      <c r="E146" s="28">
        <f t="shared" si="11"/>
        <v>2.2397859180465848E-6</v>
      </c>
      <c r="F146" s="210">
        <v>3.1205150000000001E-2</v>
      </c>
      <c r="G146" s="29">
        <f t="shared" si="12"/>
        <v>1.1518575764543377E-3</v>
      </c>
      <c r="H146" s="28">
        <f t="shared" si="14"/>
        <v>47907.923076923085</v>
      </c>
      <c r="I146" s="28">
        <f t="shared" si="13"/>
        <v>-78.776564788092784</v>
      </c>
      <c r="J146" s="53"/>
    </row>
    <row r="147" spans="1:10" x14ac:dyDescent="0.25">
      <c r="A147" s="19" t="s">
        <v>230</v>
      </c>
      <c r="B147" s="210">
        <v>4.0832500000000001E-2</v>
      </c>
      <c r="C147" s="28">
        <f t="shared" si="10"/>
        <v>1.4651348495207947E-3</v>
      </c>
      <c r="D147" s="210">
        <v>4.4897920000000001E-2</v>
      </c>
      <c r="E147" s="28">
        <f t="shared" si="11"/>
        <v>1.5471035225474174E-3</v>
      </c>
      <c r="F147" s="210">
        <v>2.9782340000000001E-2</v>
      </c>
      <c r="G147" s="29">
        <f t="shared" si="12"/>
        <v>1.0993382173628097E-3</v>
      </c>
      <c r="H147" s="28">
        <f t="shared" si="14"/>
        <v>-33.666548472624122</v>
      </c>
      <c r="I147" s="28">
        <f t="shared" si="13"/>
        <v>-27.062168615686033</v>
      </c>
      <c r="J147" s="53"/>
    </row>
    <row r="148" spans="1:10" x14ac:dyDescent="0.25">
      <c r="A148" s="19" t="s">
        <v>98</v>
      </c>
      <c r="B148" s="210">
        <v>22.70085169</v>
      </c>
      <c r="C148" s="28">
        <f t="shared" si="10"/>
        <v>0.81454255617025728</v>
      </c>
      <c r="D148" s="210">
        <v>6.2772799999999997E-3</v>
      </c>
      <c r="E148" s="28">
        <f t="shared" si="11"/>
        <v>2.1630405150208407E-4</v>
      </c>
      <c r="F148" s="210">
        <v>2.3913E-2</v>
      </c>
      <c r="G148" s="29">
        <f t="shared" si="12"/>
        <v>8.8268667914599274E-4</v>
      </c>
      <c r="H148" s="28">
        <f t="shared" si="14"/>
        <v>280.9452501720491</v>
      </c>
      <c r="I148" s="28">
        <f t="shared" si="13"/>
        <v>-99.894660339944281</v>
      </c>
      <c r="J148" s="53"/>
    </row>
    <row r="149" spans="1:10" x14ac:dyDescent="0.25">
      <c r="A149" s="19" t="s">
        <v>32</v>
      </c>
      <c r="B149" s="210">
        <v>0.16647369000000001</v>
      </c>
      <c r="C149" s="28">
        <f t="shared" si="10"/>
        <v>5.9733399803421653E-3</v>
      </c>
      <c r="D149" s="210">
        <v>6.1714099999999996E-3</v>
      </c>
      <c r="E149" s="28">
        <f t="shared" si="11"/>
        <v>2.126559571152596E-4</v>
      </c>
      <c r="F149" s="210">
        <v>2.2979419999999997E-2</v>
      </c>
      <c r="G149" s="29">
        <f t="shared" si="12"/>
        <v>8.4822598287546556E-4</v>
      </c>
      <c r="H149" s="28">
        <f t="shared" si="14"/>
        <v>272.35283346917475</v>
      </c>
      <c r="I149" s="28">
        <f t="shared" si="13"/>
        <v>-86.196365323553522</v>
      </c>
      <c r="J149" s="53"/>
    </row>
    <row r="150" spans="1:10" x14ac:dyDescent="0.25">
      <c r="A150" s="19" t="s">
        <v>35</v>
      </c>
      <c r="B150" s="210">
        <v>1.00360106</v>
      </c>
      <c r="C150" s="28">
        <f t="shared" si="10"/>
        <v>3.6010797478038578E-2</v>
      </c>
      <c r="D150" s="210">
        <v>2.8196820000000001E-2</v>
      </c>
      <c r="E150" s="28">
        <f t="shared" si="11"/>
        <v>9.716129287645278E-4</v>
      </c>
      <c r="F150" s="210">
        <v>2.1761580000000003E-2</v>
      </c>
      <c r="G150" s="29">
        <f t="shared" si="12"/>
        <v>8.0327256233721635E-4</v>
      </c>
      <c r="H150" s="28">
        <f t="shared" si="14"/>
        <v>-22.822573609364451</v>
      </c>
      <c r="I150" s="28">
        <f t="shared" si="13"/>
        <v>-97.831650357164818</v>
      </c>
      <c r="J150" s="53"/>
    </row>
    <row r="151" spans="1:10" x14ac:dyDescent="0.25">
      <c r="A151" s="19" t="s">
        <v>241</v>
      </c>
      <c r="B151" s="210">
        <v>1.0892639999999999E-2</v>
      </c>
      <c r="C151" s="28">
        <f t="shared" si="10"/>
        <v>3.908451960395319E-4</v>
      </c>
      <c r="D151" s="210">
        <v>5.3034999999999999E-2</v>
      </c>
      <c r="E151" s="28">
        <f t="shared" si="11"/>
        <v>1.8274930179015482E-3</v>
      </c>
      <c r="F151" s="210">
        <v>1.651451E-2</v>
      </c>
      <c r="G151" s="29">
        <f t="shared" si="12"/>
        <v>6.0959051518518327E-4</v>
      </c>
      <c r="H151" s="28">
        <f t="shared" si="14"/>
        <v>-68.86111058734798</v>
      </c>
      <c r="I151" s="28">
        <f t="shared" si="13"/>
        <v>51.611638684469519</v>
      </c>
      <c r="J151" s="53"/>
    </row>
    <row r="152" spans="1:10" x14ac:dyDescent="0.25">
      <c r="A152" s="19" t="s">
        <v>163</v>
      </c>
      <c r="B152" s="210">
        <v>1.7853569999999999E-2</v>
      </c>
      <c r="C152" s="28">
        <f t="shared" si="10"/>
        <v>6.4061440262925303E-4</v>
      </c>
      <c r="D152" s="210">
        <v>2.658659E-2</v>
      </c>
      <c r="E152" s="28">
        <f t="shared" si="11"/>
        <v>9.1612722909043313E-4</v>
      </c>
      <c r="F152" s="210">
        <v>1.6373540000000002E-2</v>
      </c>
      <c r="G152" s="29">
        <f t="shared" si="12"/>
        <v>6.0438697145753686E-4</v>
      </c>
      <c r="H152" s="28">
        <f t="shared" si="14"/>
        <v>-38.414290813526662</v>
      </c>
      <c r="I152" s="28">
        <f t="shared" si="13"/>
        <v>-8.2898266285118094</v>
      </c>
      <c r="J152" s="53"/>
    </row>
    <row r="153" spans="1:10" x14ac:dyDescent="0.25">
      <c r="A153" s="19" t="s">
        <v>144</v>
      </c>
      <c r="B153" s="210">
        <v>5.3187269999999995E-2</v>
      </c>
      <c r="C153" s="28">
        <f t="shared" si="10"/>
        <v>1.9084435885109133E-3</v>
      </c>
      <c r="D153" s="210">
        <v>7.4558440000000004E-2</v>
      </c>
      <c r="E153" s="28">
        <f t="shared" si="11"/>
        <v>2.5691529843618649E-3</v>
      </c>
      <c r="F153" s="210">
        <v>1.6166679999999999E-2</v>
      </c>
      <c r="G153" s="29">
        <f t="shared" si="12"/>
        <v>5.9675126843206354E-4</v>
      </c>
      <c r="H153" s="28">
        <f t="shared" si="14"/>
        <v>-78.31676735725695</v>
      </c>
      <c r="I153" s="28">
        <f t="shared" si="13"/>
        <v>-69.604230485979073</v>
      </c>
      <c r="J153" s="53"/>
    </row>
    <row r="154" spans="1:10" x14ac:dyDescent="0.25">
      <c r="A154" s="19" t="s">
        <v>140</v>
      </c>
      <c r="B154" s="210">
        <v>0</v>
      </c>
      <c r="C154" s="28">
        <f t="shared" si="10"/>
        <v>0</v>
      </c>
      <c r="D154" s="210">
        <v>0</v>
      </c>
      <c r="E154" s="28">
        <f t="shared" si="11"/>
        <v>0</v>
      </c>
      <c r="F154" s="210">
        <v>1.6118209999999997E-2</v>
      </c>
      <c r="G154" s="29">
        <f t="shared" si="12"/>
        <v>5.9496212347583859E-4</v>
      </c>
      <c r="H154" s="28" t="s">
        <v>314</v>
      </c>
      <c r="I154" s="28" t="s">
        <v>314</v>
      </c>
      <c r="J154" s="53"/>
    </row>
    <row r="155" spans="1:10" x14ac:dyDescent="0.25">
      <c r="A155" s="19" t="s">
        <v>5</v>
      </c>
      <c r="B155" s="210">
        <v>4.1553691800000001</v>
      </c>
      <c r="C155" s="28">
        <f t="shared" si="10"/>
        <v>0.14910123549238102</v>
      </c>
      <c r="D155" s="210">
        <v>2.279167E-2</v>
      </c>
      <c r="E155" s="28">
        <f t="shared" si="11"/>
        <v>7.8536094638099704E-4</v>
      </c>
      <c r="F155" s="210">
        <v>1.5627510000000001E-2</v>
      </c>
      <c r="G155" s="29">
        <f t="shared" si="12"/>
        <v>5.7684919939868663E-4</v>
      </c>
      <c r="H155" s="28">
        <f t="shared" si="14"/>
        <v>-31.43323854724116</v>
      </c>
      <c r="I155" s="28">
        <f t="shared" si="13"/>
        <v>-99.623920058048853</v>
      </c>
      <c r="J155" s="53"/>
    </row>
    <row r="156" spans="1:10" x14ac:dyDescent="0.25">
      <c r="A156" s="19" t="s">
        <v>232</v>
      </c>
      <c r="B156" s="210">
        <v>0</v>
      </c>
      <c r="C156" s="28">
        <f t="shared" si="10"/>
        <v>0</v>
      </c>
      <c r="D156" s="210">
        <v>1.2047E-2</v>
      </c>
      <c r="E156" s="28">
        <f t="shared" si="11"/>
        <v>4.1511847622626477E-4</v>
      </c>
      <c r="F156" s="210">
        <v>1.423166E-2</v>
      </c>
      <c r="G156" s="29">
        <f t="shared" si="12"/>
        <v>5.2532499912745609E-4</v>
      </c>
      <c r="H156" s="28">
        <f t="shared" si="14"/>
        <v>18.134473312857978</v>
      </c>
      <c r="I156" s="28" t="s">
        <v>314</v>
      </c>
      <c r="J156" s="53"/>
    </row>
    <row r="157" spans="1:10" x14ac:dyDescent="0.25">
      <c r="A157" s="19" t="s">
        <v>120</v>
      </c>
      <c r="B157" s="210">
        <v>0.71849761000000001</v>
      </c>
      <c r="C157" s="28">
        <f t="shared" si="10"/>
        <v>2.5780833593544373E-2</v>
      </c>
      <c r="D157" s="210">
        <v>0.47161501</v>
      </c>
      <c r="E157" s="28">
        <f t="shared" si="11"/>
        <v>1.6251025509806144E-2</v>
      </c>
      <c r="F157" s="210">
        <v>1.400907E-2</v>
      </c>
      <c r="G157" s="29">
        <f t="shared" si="12"/>
        <v>5.1710866374874559E-4</v>
      </c>
      <c r="H157" s="28">
        <f t="shared" si="14"/>
        <v>-97.029553830358367</v>
      </c>
      <c r="I157" s="28">
        <f t="shared" si="13"/>
        <v>-98.050227334785433</v>
      </c>
      <c r="J157" s="53"/>
    </row>
    <row r="158" spans="1:10" x14ac:dyDescent="0.25">
      <c r="A158" s="19" t="s">
        <v>236</v>
      </c>
      <c r="B158" s="210">
        <v>2.225506E-2</v>
      </c>
      <c r="C158" s="28">
        <f t="shared" si="10"/>
        <v>7.9854684342561084E-4</v>
      </c>
      <c r="D158" s="210">
        <v>3.6380129999999997E-2</v>
      </c>
      <c r="E158" s="28">
        <f t="shared" si="11"/>
        <v>1.253595428780063E-3</v>
      </c>
      <c r="F158" s="210">
        <v>1.3686299999999998E-2</v>
      </c>
      <c r="G158" s="29">
        <f t="shared" si="12"/>
        <v>5.051944422195374E-4</v>
      </c>
      <c r="H158" s="28">
        <f t="shared" si="14"/>
        <v>-62.379738610059945</v>
      </c>
      <c r="I158" s="28">
        <f t="shared" si="13"/>
        <v>-38.502524819074857</v>
      </c>
      <c r="J158" s="53"/>
    </row>
    <row r="159" spans="1:10" x14ac:dyDescent="0.25">
      <c r="A159" s="19" t="s">
        <v>167</v>
      </c>
      <c r="B159" s="210">
        <v>1.2539999999999999E-3</v>
      </c>
      <c r="C159" s="28">
        <f t="shared" si="10"/>
        <v>4.4995508511579658E-5</v>
      </c>
      <c r="D159" s="210">
        <v>0</v>
      </c>
      <c r="E159" s="28">
        <f t="shared" si="11"/>
        <v>0</v>
      </c>
      <c r="F159" s="210">
        <v>1.332E-2</v>
      </c>
      <c r="G159" s="29">
        <f t="shared" si="12"/>
        <v>4.9167342308470798E-4</v>
      </c>
      <c r="H159" s="28" t="s">
        <v>314</v>
      </c>
      <c r="I159" s="28">
        <f t="shared" si="13"/>
        <v>962.20095693779922</v>
      </c>
      <c r="J159" s="53"/>
    </row>
    <row r="160" spans="1:10" x14ac:dyDescent="0.25">
      <c r="A160" s="19" t="s">
        <v>208</v>
      </c>
      <c r="B160" s="210">
        <v>4.2288779999999998E-2</v>
      </c>
      <c r="C160" s="28">
        <f t="shared" si="10"/>
        <v>1.5173884851948324E-3</v>
      </c>
      <c r="D160" s="210">
        <v>5.8416400000000004E-3</v>
      </c>
      <c r="E160" s="28">
        <f t="shared" si="11"/>
        <v>2.01292661696887E-4</v>
      </c>
      <c r="F160" s="210">
        <v>1.3271379999999999E-2</v>
      </c>
      <c r="G160" s="29">
        <f t="shared" si="12"/>
        <v>4.8987874126561054E-4</v>
      </c>
      <c r="H160" s="28">
        <f t="shared" si="14"/>
        <v>127.18585876568906</v>
      </c>
      <c r="I160" s="28">
        <f t="shared" si="13"/>
        <v>-68.617254978743773</v>
      </c>
      <c r="J160" s="53"/>
    </row>
    <row r="161" spans="1:10" x14ac:dyDescent="0.25">
      <c r="A161" s="19" t="s">
        <v>190</v>
      </c>
      <c r="B161" s="210">
        <v>0.94397391000000008</v>
      </c>
      <c r="C161" s="28">
        <f t="shared" si="10"/>
        <v>3.3871280783185118E-2</v>
      </c>
      <c r="D161" s="210">
        <v>0.12061247</v>
      </c>
      <c r="E161" s="28">
        <f t="shared" si="11"/>
        <v>4.156094028412557E-3</v>
      </c>
      <c r="F161" s="210">
        <v>9.0976299999999989E-3</v>
      </c>
      <c r="G161" s="29">
        <f t="shared" si="12"/>
        <v>3.3581553183619606E-4</v>
      </c>
      <c r="H161" s="28">
        <f t="shared" si="14"/>
        <v>-92.457139796573273</v>
      </c>
      <c r="I161" s="28">
        <f t="shared" si="13"/>
        <v>-99.036241372391316</v>
      </c>
      <c r="J161" s="53"/>
    </row>
    <row r="162" spans="1:10" x14ac:dyDescent="0.25">
      <c r="A162" s="19" t="s">
        <v>27</v>
      </c>
      <c r="B162" s="210">
        <v>0.93430494999999991</v>
      </c>
      <c r="C162" s="28">
        <f t="shared" si="10"/>
        <v>3.3524343165977674E-2</v>
      </c>
      <c r="D162" s="210">
        <v>0.1127227</v>
      </c>
      <c r="E162" s="28">
        <f t="shared" si="11"/>
        <v>3.8842264016029199E-3</v>
      </c>
      <c r="F162" s="210">
        <v>8.0596799999999996E-3</v>
      </c>
      <c r="G162" s="29">
        <f t="shared" si="12"/>
        <v>2.9750228637893088E-4</v>
      </c>
      <c r="H162" s="28">
        <f t="shared" si="14"/>
        <v>-92.849993834427309</v>
      </c>
      <c r="I162" s="28">
        <f t="shared" si="13"/>
        <v>-99.137360879871181</v>
      </c>
      <c r="J162" s="53"/>
    </row>
    <row r="163" spans="1:10" x14ac:dyDescent="0.25">
      <c r="A163" s="19" t="s">
        <v>243</v>
      </c>
      <c r="B163" s="210">
        <v>5.9139600000000002E-3</v>
      </c>
      <c r="C163" s="28">
        <f t="shared" si="10"/>
        <v>2.1220226277284023E-4</v>
      </c>
      <c r="D163" s="210">
        <v>7.7149999999999996E-2</v>
      </c>
      <c r="E163" s="28">
        <f t="shared" si="11"/>
        <v>2.658453593496831E-3</v>
      </c>
      <c r="F163" s="210">
        <v>6.9725100000000003E-3</v>
      </c>
      <c r="G163" s="29">
        <f t="shared" si="12"/>
        <v>2.5737221165107786E-4</v>
      </c>
      <c r="H163" s="28">
        <f t="shared" si="14"/>
        <v>-90.962397926117958</v>
      </c>
      <c r="I163" s="28">
        <f t="shared" si="13"/>
        <v>17.899174157417374</v>
      </c>
      <c r="J163" s="53"/>
    </row>
    <row r="164" spans="1:10" x14ac:dyDescent="0.25">
      <c r="A164" s="19" t="s">
        <v>125</v>
      </c>
      <c r="B164" s="210">
        <v>0</v>
      </c>
      <c r="C164" s="28">
        <f t="shared" si="10"/>
        <v>0</v>
      </c>
      <c r="D164" s="210">
        <v>0</v>
      </c>
      <c r="E164" s="28">
        <f t="shared" si="11"/>
        <v>0</v>
      </c>
      <c r="F164" s="210">
        <v>6.6224999999999999E-3</v>
      </c>
      <c r="G164" s="29">
        <f t="shared" si="12"/>
        <v>2.4445249582421012E-4</v>
      </c>
      <c r="H164" s="28" t="s">
        <v>314</v>
      </c>
      <c r="I164" s="28" t="s">
        <v>314</v>
      </c>
      <c r="J164" s="53"/>
    </row>
    <row r="165" spans="1:10" x14ac:dyDescent="0.25">
      <c r="A165" s="19" t="s">
        <v>96</v>
      </c>
      <c r="B165" s="210">
        <v>8.4200000000000004E-3</v>
      </c>
      <c r="C165" s="28">
        <f t="shared" si="10"/>
        <v>3.0212295188795918E-4</v>
      </c>
      <c r="D165" s="210">
        <v>0.40251131000000001</v>
      </c>
      <c r="E165" s="28">
        <f t="shared" si="11"/>
        <v>1.3869833292192057E-2</v>
      </c>
      <c r="F165" s="210">
        <v>6.2335200000000002E-3</v>
      </c>
      <c r="G165" s="29">
        <f t="shared" si="12"/>
        <v>2.3009430302304724E-4</v>
      </c>
      <c r="H165" s="28">
        <f t="shared" si="14"/>
        <v>-98.451342895184737</v>
      </c>
      <c r="I165" s="28">
        <f t="shared" si="13"/>
        <v>-25.967695961995251</v>
      </c>
      <c r="J165" s="53"/>
    </row>
    <row r="166" spans="1:10" x14ac:dyDescent="0.25">
      <c r="A166" s="19" t="s">
        <v>4</v>
      </c>
      <c r="B166" s="210">
        <v>1.0388789300000001</v>
      </c>
      <c r="C166" s="28">
        <f t="shared" si="10"/>
        <v>3.7276623394988662E-2</v>
      </c>
      <c r="D166" s="210">
        <v>0</v>
      </c>
      <c r="E166" s="28">
        <f t="shared" si="11"/>
        <v>0</v>
      </c>
      <c r="F166" s="210">
        <v>5.7215299999999998E-3</v>
      </c>
      <c r="G166" s="29">
        <f t="shared" si="12"/>
        <v>2.1119551354218088E-4</v>
      </c>
      <c r="H166" s="28" t="s">
        <v>314</v>
      </c>
      <c r="I166" s="28">
        <f t="shared" si="13"/>
        <v>-99.44925921252441</v>
      </c>
      <c r="J166" s="53"/>
    </row>
    <row r="167" spans="1:10" x14ac:dyDescent="0.25">
      <c r="A167" s="19" t="s">
        <v>28</v>
      </c>
      <c r="B167" s="210">
        <v>3.8272309999999997E-2</v>
      </c>
      <c r="C167" s="28">
        <f t="shared" si="10"/>
        <v>1.3732711725381302E-3</v>
      </c>
      <c r="D167" s="210">
        <v>2.7921399999999998E-3</v>
      </c>
      <c r="E167" s="28">
        <f t="shared" si="11"/>
        <v>9.6212243895609092E-5</v>
      </c>
      <c r="F167" s="210">
        <v>5.5664899999999995E-3</v>
      </c>
      <c r="G167" s="29">
        <f t="shared" si="12"/>
        <v>2.054726120770868E-4</v>
      </c>
      <c r="H167" s="28">
        <f t="shared" si="14"/>
        <v>99.362854298136909</v>
      </c>
      <c r="I167" s="28">
        <f t="shared" si="13"/>
        <v>-85.455568268547154</v>
      </c>
      <c r="J167" s="53"/>
    </row>
    <row r="168" spans="1:10" x14ac:dyDescent="0.25">
      <c r="A168" s="19" t="s">
        <v>24</v>
      </c>
      <c r="B168" s="210">
        <v>7.1045079999999997E-2</v>
      </c>
      <c r="C168" s="28">
        <f t="shared" si="10"/>
        <v>2.5492101290636826E-3</v>
      </c>
      <c r="D168" s="210">
        <v>1.3417100000000001E-3</v>
      </c>
      <c r="E168" s="28">
        <f t="shared" si="11"/>
        <v>4.6232971755419744E-5</v>
      </c>
      <c r="F168" s="210">
        <v>5.24641E-3</v>
      </c>
      <c r="G168" s="29">
        <f t="shared" si="12"/>
        <v>1.9365768495539364E-4</v>
      </c>
      <c r="H168" s="28">
        <f t="shared" si="14"/>
        <v>291.02414083520284</v>
      </c>
      <c r="I168" s="28">
        <f t="shared" si="13"/>
        <v>-92.615378855228258</v>
      </c>
      <c r="J168" s="53"/>
    </row>
    <row r="169" spans="1:10" x14ac:dyDescent="0.25">
      <c r="A169" s="19" t="s">
        <v>25</v>
      </c>
      <c r="B169" s="210">
        <v>0.35089040999999999</v>
      </c>
      <c r="C169" s="28">
        <f t="shared" si="10"/>
        <v>1.2590504329973426E-2</v>
      </c>
      <c r="D169" s="210">
        <v>1.3716600000000001E-2</v>
      </c>
      <c r="E169" s="28">
        <f t="shared" si="11"/>
        <v>4.7264996189965829E-4</v>
      </c>
      <c r="F169" s="210">
        <v>4.9975499999999999E-3</v>
      </c>
      <c r="G169" s="29">
        <f t="shared" si="12"/>
        <v>1.8447166032559928E-4</v>
      </c>
      <c r="H169" s="28">
        <f t="shared" si="14"/>
        <v>-63.565679541577367</v>
      </c>
      <c r="I169" s="28">
        <f t="shared" si="13"/>
        <v>-98.575751899289571</v>
      </c>
      <c r="J169" s="53"/>
    </row>
    <row r="170" spans="1:10" x14ac:dyDescent="0.25">
      <c r="A170" s="19" t="s">
        <v>106</v>
      </c>
      <c r="B170" s="210">
        <v>0</v>
      </c>
      <c r="C170" s="28">
        <f t="shared" si="10"/>
        <v>0</v>
      </c>
      <c r="D170" s="210">
        <v>1.2999999999999999E-4</v>
      </c>
      <c r="E170" s="28">
        <f t="shared" si="11"/>
        <v>4.4795718360931696E-6</v>
      </c>
      <c r="F170" s="210">
        <v>4.1949999999999999E-3</v>
      </c>
      <c r="G170" s="29">
        <f t="shared" si="12"/>
        <v>1.5484759833636264E-4</v>
      </c>
      <c r="H170" s="28">
        <f t="shared" si="14"/>
        <v>3126.9230769230771</v>
      </c>
      <c r="I170" s="28" t="s">
        <v>314</v>
      </c>
      <c r="J170" s="53"/>
    </row>
    <row r="171" spans="1:10" x14ac:dyDescent="0.25">
      <c r="A171" s="19" t="s">
        <v>141</v>
      </c>
      <c r="B171" s="210">
        <v>5.07885E-2</v>
      </c>
      <c r="C171" s="28">
        <f t="shared" si="10"/>
        <v>1.8223719170975788E-3</v>
      </c>
      <c r="D171" s="210">
        <v>3.5464620000000002E-2</v>
      </c>
      <c r="E171" s="28">
        <f t="shared" si="11"/>
        <v>1.2220485609980506E-3</v>
      </c>
      <c r="F171" s="210">
        <v>3.9051100000000003E-3</v>
      </c>
      <c r="G171" s="29">
        <f t="shared" si="12"/>
        <v>1.4414705714882315E-4</v>
      </c>
      <c r="H171" s="28">
        <f t="shared" si="14"/>
        <v>-88.988716078164671</v>
      </c>
      <c r="I171" s="28">
        <f t="shared" si="13"/>
        <v>-92.311034978390765</v>
      </c>
      <c r="J171" s="53"/>
    </row>
    <row r="172" spans="1:10" x14ac:dyDescent="0.25">
      <c r="A172" s="19" t="s">
        <v>88</v>
      </c>
      <c r="B172" s="210">
        <v>2.0519619999999999E-2</v>
      </c>
      <c r="C172" s="28">
        <f t="shared" si="10"/>
        <v>7.3627650427781515E-4</v>
      </c>
      <c r="D172" s="210">
        <v>0</v>
      </c>
      <c r="E172" s="28">
        <f t="shared" si="11"/>
        <v>0</v>
      </c>
      <c r="F172" s="210">
        <v>3.6226299999999999E-3</v>
      </c>
      <c r="G172" s="29">
        <f t="shared" si="12"/>
        <v>1.3372003698718888E-4</v>
      </c>
      <c r="H172" s="28" t="s">
        <v>314</v>
      </c>
      <c r="I172" s="28">
        <f t="shared" si="13"/>
        <v>-82.345530765189608</v>
      </c>
      <c r="J172" s="53"/>
    </row>
    <row r="173" spans="1:10" x14ac:dyDescent="0.25">
      <c r="A173" s="19" t="s">
        <v>59</v>
      </c>
      <c r="B173" s="210">
        <v>0.12260241000000001</v>
      </c>
      <c r="C173" s="28">
        <f t="shared" si="10"/>
        <v>4.3991688857218346E-3</v>
      </c>
      <c r="D173" s="210">
        <v>1.9136150000000001E-2</v>
      </c>
      <c r="E173" s="28">
        <f t="shared" si="11"/>
        <v>6.5939814300964856E-4</v>
      </c>
      <c r="F173" s="210">
        <v>3.1289499999999997E-3</v>
      </c>
      <c r="G173" s="29">
        <f t="shared" si="12"/>
        <v>1.1549711390096824E-4</v>
      </c>
      <c r="H173" s="28">
        <f t="shared" si="14"/>
        <v>-83.649009858304836</v>
      </c>
      <c r="I173" s="28">
        <f t="shared" si="13"/>
        <v>-97.447888667115109</v>
      </c>
      <c r="J173" s="53"/>
    </row>
    <row r="174" spans="1:10" x14ac:dyDescent="0.25">
      <c r="A174" s="19" t="s">
        <v>126</v>
      </c>
      <c r="B174" s="210">
        <v>2.9999999999999997E-4</v>
      </c>
      <c r="C174" s="28">
        <f t="shared" si="10"/>
        <v>1.0764475720473602E-5</v>
      </c>
      <c r="D174" s="210">
        <v>0</v>
      </c>
      <c r="E174" s="28">
        <f t="shared" si="11"/>
        <v>0</v>
      </c>
      <c r="F174" s="210">
        <v>2.5000000000000001E-3</v>
      </c>
      <c r="G174" s="29">
        <f t="shared" si="12"/>
        <v>9.2281047876259007E-5</v>
      </c>
      <c r="H174" s="28" t="s">
        <v>314</v>
      </c>
      <c r="I174" s="28">
        <f t="shared" si="13"/>
        <v>733.33333333333337</v>
      </c>
      <c r="J174" s="53"/>
    </row>
    <row r="175" spans="1:10" x14ac:dyDescent="0.25">
      <c r="A175" s="19" t="s">
        <v>45</v>
      </c>
      <c r="B175" s="210">
        <v>1.21122E-3</v>
      </c>
      <c r="C175" s="28">
        <f t="shared" si="10"/>
        <v>4.3460494273840133E-5</v>
      </c>
      <c r="D175" s="210">
        <v>0</v>
      </c>
      <c r="E175" s="28">
        <f t="shared" si="11"/>
        <v>0</v>
      </c>
      <c r="F175" s="210">
        <v>2.4960799999999999E-3</v>
      </c>
      <c r="G175" s="29">
        <f t="shared" si="12"/>
        <v>9.2136351193189032E-5</v>
      </c>
      <c r="H175" s="28" t="s">
        <v>314</v>
      </c>
      <c r="I175" s="28">
        <f t="shared" si="13"/>
        <v>106.07982034642754</v>
      </c>
      <c r="J175" s="53"/>
    </row>
    <row r="176" spans="1:10" x14ac:dyDescent="0.25">
      <c r="A176" s="19" t="s">
        <v>19</v>
      </c>
      <c r="B176" s="210">
        <v>2.8649999999999999E-3</v>
      </c>
      <c r="C176" s="28">
        <f t="shared" si="10"/>
        <v>1.028007431305229E-4</v>
      </c>
      <c r="D176" s="210">
        <v>0</v>
      </c>
      <c r="E176" s="28">
        <f t="shared" si="11"/>
        <v>0</v>
      </c>
      <c r="F176" s="210">
        <v>2.2942800000000001E-3</v>
      </c>
      <c r="G176" s="29">
        <f t="shared" si="12"/>
        <v>8.4687425008617408E-5</v>
      </c>
      <c r="H176" s="28" t="s">
        <v>314</v>
      </c>
      <c r="I176" s="28">
        <f t="shared" si="13"/>
        <v>-19.920418848167532</v>
      </c>
      <c r="J176" s="53"/>
    </row>
    <row r="177" spans="1:10" x14ac:dyDescent="0.25">
      <c r="A177" s="19" t="s">
        <v>139</v>
      </c>
      <c r="B177" s="210">
        <v>4.8171999999999998E-3</v>
      </c>
      <c r="C177" s="28">
        <f t="shared" si="10"/>
        <v>1.7284877480221812E-4</v>
      </c>
      <c r="D177" s="210">
        <v>2.3999999999999998E-3</v>
      </c>
      <c r="E177" s="28">
        <f t="shared" si="11"/>
        <v>8.2699787743258511E-5</v>
      </c>
      <c r="F177" s="210">
        <v>1.4E-3</v>
      </c>
      <c r="G177" s="29">
        <f t="shared" si="12"/>
        <v>5.1677386810705049E-5</v>
      </c>
      <c r="H177" s="28">
        <f t="shared" si="14"/>
        <v>-41.666666666666664</v>
      </c>
      <c r="I177" s="28">
        <f t="shared" si="13"/>
        <v>-70.937474051316116</v>
      </c>
      <c r="J177" s="53"/>
    </row>
    <row r="178" spans="1:10" x14ac:dyDescent="0.25">
      <c r="A178" s="19" t="s">
        <v>67</v>
      </c>
      <c r="B178" s="210">
        <v>658.47207777999995</v>
      </c>
      <c r="C178" s="28">
        <f t="shared" si="10"/>
        <v>23.627022312908718</v>
      </c>
      <c r="D178" s="210">
        <v>1.1E-4</v>
      </c>
      <c r="E178" s="28">
        <f t="shared" si="11"/>
        <v>3.7904069382326822E-6</v>
      </c>
      <c r="F178" s="210">
        <v>8.0999999999999996E-4</v>
      </c>
      <c r="G178" s="29">
        <f t="shared" si="12"/>
        <v>2.9899059511907917E-5</v>
      </c>
      <c r="H178" s="28">
        <f t="shared" si="14"/>
        <v>636.36363636363637</v>
      </c>
      <c r="I178" s="28">
        <f t="shared" si="13"/>
        <v>-99.999876987950231</v>
      </c>
      <c r="J178" s="53"/>
    </row>
    <row r="179" spans="1:10" x14ac:dyDescent="0.25">
      <c r="A179" s="19" t="s">
        <v>153</v>
      </c>
      <c r="B179" s="210">
        <v>0</v>
      </c>
      <c r="C179" s="28">
        <f t="shared" si="10"/>
        <v>0</v>
      </c>
      <c r="D179" s="210">
        <v>0</v>
      </c>
      <c r="E179" s="28">
        <f t="shared" si="11"/>
        <v>0</v>
      </c>
      <c r="F179" s="210">
        <v>6.5640000000000002E-4</v>
      </c>
      <c r="G179" s="29">
        <f t="shared" si="12"/>
        <v>2.4229311930390566E-5</v>
      </c>
      <c r="H179" s="28" t="s">
        <v>314</v>
      </c>
      <c r="I179" s="28" t="s">
        <v>314</v>
      </c>
      <c r="J179" s="53"/>
    </row>
    <row r="180" spans="1:10" x14ac:dyDescent="0.25">
      <c r="A180" s="19" t="s">
        <v>121</v>
      </c>
      <c r="B180" s="210">
        <v>6.0217400000000004E-2</v>
      </c>
      <c r="C180" s="28">
        <f t="shared" si="10"/>
        <v>2.1606958008334909E-3</v>
      </c>
      <c r="D180" s="210">
        <v>0</v>
      </c>
      <c r="E180" s="28">
        <f t="shared" si="11"/>
        <v>0</v>
      </c>
      <c r="F180" s="210">
        <v>4.3199999999999998E-4</v>
      </c>
      <c r="G180" s="29">
        <f t="shared" si="12"/>
        <v>1.5946165073017558E-5</v>
      </c>
      <c r="H180" s="28" t="s">
        <v>314</v>
      </c>
      <c r="I180" s="28">
        <f t="shared" si="13"/>
        <v>-99.282599381574101</v>
      </c>
      <c r="J180" s="53"/>
    </row>
    <row r="181" spans="1:10" x14ac:dyDescent="0.25">
      <c r="A181" s="19" t="s">
        <v>64</v>
      </c>
      <c r="B181" s="210">
        <v>26.478365570000001</v>
      </c>
      <c r="C181" s="28">
        <f t="shared" si="10"/>
        <v>0.95008574432029735</v>
      </c>
      <c r="D181" s="210">
        <v>0.27132189000000001</v>
      </c>
      <c r="E181" s="28">
        <f t="shared" si="11"/>
        <v>9.3492761304582242E-3</v>
      </c>
      <c r="F181" s="210">
        <v>2.5000000000000001E-4</v>
      </c>
      <c r="G181" s="29">
        <f t="shared" si="12"/>
        <v>9.2281047876259018E-6</v>
      </c>
      <c r="H181" s="28">
        <f t="shared" si="14"/>
        <v>-99.907858521846507</v>
      </c>
      <c r="I181" s="28">
        <f t="shared" si="13"/>
        <v>-99.999055832961673</v>
      </c>
      <c r="J181" s="53"/>
    </row>
    <row r="182" spans="1:10" x14ac:dyDescent="0.25">
      <c r="A182" s="19" t="s">
        <v>138</v>
      </c>
      <c r="B182" s="210">
        <v>0.19459499999999999</v>
      </c>
      <c r="C182" s="28">
        <f t="shared" si="10"/>
        <v>6.9823771760852025E-3</v>
      </c>
      <c r="D182" s="210">
        <v>4.8672E-4</v>
      </c>
      <c r="E182" s="28">
        <f t="shared" si="11"/>
        <v>1.6771516954332829E-5</v>
      </c>
      <c r="F182" s="210">
        <v>2.0799999999999999E-4</v>
      </c>
      <c r="G182" s="29">
        <f t="shared" si="12"/>
        <v>7.6777831833047498E-6</v>
      </c>
      <c r="H182" s="28">
        <f t="shared" si="14"/>
        <v>-57.26495726495726</v>
      </c>
      <c r="I182" s="28">
        <f t="shared" si="13"/>
        <v>-99.893111333795844</v>
      </c>
      <c r="J182" s="53"/>
    </row>
    <row r="183" spans="1:10" x14ac:dyDescent="0.25">
      <c r="A183" s="19" t="s">
        <v>14</v>
      </c>
      <c r="B183" s="210">
        <v>0</v>
      </c>
      <c r="C183" s="28">
        <f t="shared" si="10"/>
        <v>0</v>
      </c>
      <c r="D183" s="210">
        <v>2.1982800000000004E-3</v>
      </c>
      <c r="E183" s="28">
        <f t="shared" si="11"/>
        <v>7.574887058343765E-5</v>
      </c>
      <c r="F183" s="210">
        <v>1.8228999999999999E-4</v>
      </c>
      <c r="G183" s="29">
        <f t="shared" si="12"/>
        <v>6.7287648869453012E-6</v>
      </c>
      <c r="H183" s="28">
        <f t="shared" si="14"/>
        <v>-91.707607766071646</v>
      </c>
      <c r="I183" s="28" t="s">
        <v>314</v>
      </c>
      <c r="J183" s="53"/>
    </row>
    <row r="184" spans="1:10" x14ac:dyDescent="0.25">
      <c r="A184" s="19" t="s">
        <v>186</v>
      </c>
      <c r="B184" s="210">
        <v>5.35726E-3</v>
      </c>
      <c r="C184" s="28">
        <f t="shared" si="10"/>
        <v>1.9222698399421474E-4</v>
      </c>
      <c r="D184" s="210">
        <v>5.7823480000000003E-2</v>
      </c>
      <c r="E184" s="28">
        <f t="shared" si="11"/>
        <v>1.9924956344068976E-3</v>
      </c>
      <c r="F184" s="210">
        <v>1E-4</v>
      </c>
      <c r="G184" s="29">
        <f t="shared" si="12"/>
        <v>3.6912419150503604E-6</v>
      </c>
      <c r="H184" s="28">
        <f t="shared" si="14"/>
        <v>-99.827059872563879</v>
      </c>
      <c r="I184" s="28">
        <f t="shared" si="13"/>
        <v>-98.133374150218572</v>
      </c>
      <c r="J184" s="53"/>
    </row>
    <row r="185" spans="1:10" x14ac:dyDescent="0.25">
      <c r="A185" s="19" t="s">
        <v>44</v>
      </c>
      <c r="B185" s="210">
        <v>0</v>
      </c>
      <c r="C185" s="28">
        <f t="shared" si="10"/>
        <v>0</v>
      </c>
      <c r="D185" s="210">
        <v>8.0391999999999996E-4</v>
      </c>
      <c r="E185" s="28">
        <f t="shared" si="11"/>
        <v>2.7701672234400162E-5</v>
      </c>
      <c r="F185" s="210">
        <v>6.0060000000000004E-5</v>
      </c>
      <c r="G185" s="29">
        <f t="shared" si="12"/>
        <v>2.2169598941792467E-6</v>
      </c>
      <c r="H185" s="28">
        <f t="shared" si="14"/>
        <v>-92.529107373868044</v>
      </c>
      <c r="I185" s="28" t="s">
        <v>314</v>
      </c>
      <c r="J185" s="53"/>
    </row>
    <row r="186" spans="1:10" x14ac:dyDescent="0.25">
      <c r="A186" s="19" t="s">
        <v>92</v>
      </c>
      <c r="B186" s="210">
        <v>0.90781856000000005</v>
      </c>
      <c r="C186" s="28">
        <f t="shared" si="10"/>
        <v>3.2573969492384364E-2</v>
      </c>
      <c r="D186" s="210">
        <v>0.10731211</v>
      </c>
      <c r="E186" s="28">
        <f t="shared" si="11"/>
        <v>3.6977869663671714E-3</v>
      </c>
      <c r="F186" s="210">
        <v>6.0000000000000002E-5</v>
      </c>
      <c r="G186" s="29">
        <f t="shared" si="12"/>
        <v>2.2147451490302166E-6</v>
      </c>
      <c r="H186" s="28">
        <f t="shared" si="14"/>
        <v>-99.944088323302935</v>
      </c>
      <c r="I186" s="28">
        <f t="shared" si="13"/>
        <v>-99.993390749799175</v>
      </c>
      <c r="J186" s="53"/>
    </row>
    <row r="187" spans="1:10" x14ac:dyDescent="0.25">
      <c r="A187" s="19" t="s">
        <v>94</v>
      </c>
      <c r="B187" s="210">
        <v>0</v>
      </c>
      <c r="C187" s="28">
        <f t="shared" si="10"/>
        <v>0</v>
      </c>
      <c r="D187" s="210">
        <v>0</v>
      </c>
      <c r="E187" s="28">
        <f t="shared" si="11"/>
        <v>0</v>
      </c>
      <c r="F187" s="210">
        <v>3.8799999999999994E-5</v>
      </c>
      <c r="G187" s="29">
        <f t="shared" si="12"/>
        <v>1.4322018630395396E-6</v>
      </c>
      <c r="H187" s="28" t="s">
        <v>314</v>
      </c>
      <c r="I187" s="28" t="s">
        <v>314</v>
      </c>
      <c r="J187" s="53"/>
    </row>
    <row r="188" spans="1:10" x14ac:dyDescent="0.25">
      <c r="A188" s="19" t="s">
        <v>0</v>
      </c>
      <c r="B188" s="210">
        <v>0</v>
      </c>
      <c r="C188" s="28">
        <f t="shared" si="10"/>
        <v>0</v>
      </c>
      <c r="D188" s="210">
        <v>0.53249000000000002</v>
      </c>
      <c r="E188" s="28">
        <f t="shared" si="11"/>
        <v>1.8348670823086555E-2</v>
      </c>
      <c r="F188" s="210">
        <v>0</v>
      </c>
      <c r="G188" s="29">
        <f t="shared" si="12"/>
        <v>0</v>
      </c>
      <c r="H188" s="28">
        <f t="shared" si="14"/>
        <v>-100</v>
      </c>
      <c r="I188" s="28" t="s">
        <v>314</v>
      </c>
      <c r="J188" s="53"/>
    </row>
    <row r="189" spans="1:10" x14ac:dyDescent="0.25">
      <c r="A189" s="19" t="s">
        <v>1</v>
      </c>
      <c r="B189" s="210">
        <v>0</v>
      </c>
      <c r="C189" s="28">
        <f t="shared" si="10"/>
        <v>0</v>
      </c>
      <c r="D189" s="210">
        <v>8.3560000000000006E-3</v>
      </c>
      <c r="E189" s="28">
        <f t="shared" si="11"/>
        <v>2.8793309432611174E-4</v>
      </c>
      <c r="F189" s="210">
        <v>0</v>
      </c>
      <c r="G189" s="29">
        <f t="shared" si="12"/>
        <v>0</v>
      </c>
      <c r="H189" s="28">
        <f t="shared" si="14"/>
        <v>-100</v>
      </c>
      <c r="I189" s="28" t="s">
        <v>314</v>
      </c>
      <c r="J189" s="53"/>
    </row>
    <row r="190" spans="1:10" x14ac:dyDescent="0.25">
      <c r="A190" s="19" t="s">
        <v>10</v>
      </c>
      <c r="B190" s="210">
        <v>0.23598923000000002</v>
      </c>
      <c r="C190" s="28">
        <f t="shared" si="10"/>
        <v>8.4676677887608708E-3</v>
      </c>
      <c r="D190" s="210">
        <v>0</v>
      </c>
      <c r="E190" s="28">
        <f t="shared" si="11"/>
        <v>0</v>
      </c>
      <c r="F190" s="210">
        <v>0</v>
      </c>
      <c r="G190" s="29">
        <f t="shared" si="12"/>
        <v>0</v>
      </c>
      <c r="H190" s="28" t="s">
        <v>314</v>
      </c>
      <c r="I190" s="28">
        <f t="shared" si="13"/>
        <v>-100</v>
      </c>
      <c r="J190" s="53"/>
    </row>
    <row r="191" spans="1:10" x14ac:dyDescent="0.25">
      <c r="A191" s="19" t="s">
        <v>29</v>
      </c>
      <c r="B191" s="210">
        <v>2.7924250000000001E-2</v>
      </c>
      <c r="C191" s="28">
        <f t="shared" si="10"/>
        <v>1.0019663704581168E-3</v>
      </c>
      <c r="D191" s="210">
        <v>0</v>
      </c>
      <c r="E191" s="28">
        <f t="shared" si="11"/>
        <v>0</v>
      </c>
      <c r="F191" s="210">
        <v>0</v>
      </c>
      <c r="G191" s="29">
        <f t="shared" si="12"/>
        <v>0</v>
      </c>
      <c r="H191" s="28" t="s">
        <v>314</v>
      </c>
      <c r="I191" s="28">
        <f t="shared" si="13"/>
        <v>-100</v>
      </c>
      <c r="J191" s="53"/>
    </row>
    <row r="192" spans="1:10" x14ac:dyDescent="0.25">
      <c r="A192" s="19" t="s">
        <v>31</v>
      </c>
      <c r="B192" s="210">
        <v>4.7182970000000005E-2</v>
      </c>
      <c r="C192" s="28">
        <f t="shared" si="10"/>
        <v>1.6929997832827817E-3</v>
      </c>
      <c r="D192" s="210">
        <v>1.8519999999999999E-3</v>
      </c>
      <c r="E192" s="28">
        <f t="shared" si="11"/>
        <v>6.3816669541881166E-5</v>
      </c>
      <c r="F192" s="210">
        <v>0</v>
      </c>
      <c r="G192" s="29">
        <f t="shared" si="12"/>
        <v>0</v>
      </c>
      <c r="H192" s="28">
        <f t="shared" si="14"/>
        <v>-100</v>
      </c>
      <c r="I192" s="28">
        <f t="shared" si="13"/>
        <v>-100</v>
      </c>
      <c r="J192" s="53"/>
    </row>
    <row r="193" spans="1:10" x14ac:dyDescent="0.25">
      <c r="A193" s="19" t="s">
        <v>43</v>
      </c>
      <c r="B193" s="210">
        <v>3.9591299999999999E-3</v>
      </c>
      <c r="C193" s="28">
        <f t="shared" si="10"/>
        <v>1.420598625306622E-4</v>
      </c>
      <c r="D193" s="210">
        <v>0</v>
      </c>
      <c r="E193" s="28">
        <f t="shared" si="11"/>
        <v>0</v>
      </c>
      <c r="F193" s="210">
        <v>0</v>
      </c>
      <c r="G193" s="29">
        <f t="shared" si="12"/>
        <v>0</v>
      </c>
      <c r="H193" s="28" t="s">
        <v>314</v>
      </c>
      <c r="I193" s="28">
        <f t="shared" si="13"/>
        <v>-100</v>
      </c>
      <c r="J193" s="53"/>
    </row>
    <row r="194" spans="1:10" x14ac:dyDescent="0.25">
      <c r="A194" s="19" t="s">
        <v>48</v>
      </c>
      <c r="B194" s="210">
        <v>2.2000000000000001E-4</v>
      </c>
      <c r="C194" s="28">
        <f t="shared" si="10"/>
        <v>7.8939488616806427E-6</v>
      </c>
      <c r="D194" s="210">
        <v>0</v>
      </c>
      <c r="E194" s="28">
        <f t="shared" si="11"/>
        <v>0</v>
      </c>
      <c r="F194" s="210">
        <v>0</v>
      </c>
      <c r="G194" s="29">
        <f t="shared" si="12"/>
        <v>0</v>
      </c>
      <c r="H194" s="28" t="s">
        <v>314</v>
      </c>
      <c r="I194" s="28">
        <f t="shared" si="13"/>
        <v>-100</v>
      </c>
      <c r="J194" s="53"/>
    </row>
    <row r="195" spans="1:10" x14ac:dyDescent="0.25">
      <c r="A195" s="19" t="s">
        <v>49</v>
      </c>
      <c r="B195" s="210">
        <v>1.55716703</v>
      </c>
      <c r="C195" s="28">
        <f t="shared" si="10"/>
        <v>5.5873622290523298E-2</v>
      </c>
      <c r="D195" s="210">
        <v>0</v>
      </c>
      <c r="E195" s="28">
        <f t="shared" si="11"/>
        <v>0</v>
      </c>
      <c r="F195" s="210">
        <v>0</v>
      </c>
      <c r="G195" s="29">
        <f t="shared" si="12"/>
        <v>0</v>
      </c>
      <c r="H195" s="28" t="s">
        <v>314</v>
      </c>
      <c r="I195" s="28">
        <f t="shared" si="13"/>
        <v>-100</v>
      </c>
      <c r="J195" s="53"/>
    </row>
    <row r="196" spans="1:10" x14ac:dyDescent="0.25">
      <c r="A196" s="19" t="s">
        <v>51</v>
      </c>
      <c r="B196" s="210">
        <v>0</v>
      </c>
      <c r="C196" s="28">
        <f t="shared" ref="C196:C224" si="15">(B196/$B$225)*100</f>
        <v>0</v>
      </c>
      <c r="D196" s="210">
        <v>0.21690000000000001</v>
      </c>
      <c r="E196" s="28">
        <f t="shared" ref="E196:E224" si="16">(D196/$D$225)*100</f>
        <v>7.473993317296989E-3</v>
      </c>
      <c r="F196" s="210">
        <v>0</v>
      </c>
      <c r="G196" s="29">
        <f t="shared" ref="G196:G224" si="17">(F196/$F$225)*100</f>
        <v>0</v>
      </c>
      <c r="H196" s="28">
        <f t="shared" si="14"/>
        <v>-100</v>
      </c>
      <c r="I196" s="28" t="s">
        <v>314</v>
      </c>
      <c r="J196" s="53"/>
    </row>
    <row r="197" spans="1:10" x14ac:dyDescent="0.25">
      <c r="A197" s="19" t="s">
        <v>57</v>
      </c>
      <c r="B197" s="210">
        <v>0</v>
      </c>
      <c r="C197" s="28">
        <f t="shared" si="15"/>
        <v>0</v>
      </c>
      <c r="D197" s="210">
        <v>1.25E-4</v>
      </c>
      <c r="E197" s="28">
        <f t="shared" si="16"/>
        <v>4.3072806116280481E-6</v>
      </c>
      <c r="F197" s="210">
        <v>0</v>
      </c>
      <c r="G197" s="29">
        <f t="shared" si="17"/>
        <v>0</v>
      </c>
      <c r="H197" s="28">
        <f t="shared" ref="H197:H225" si="18">((F197/D197)-1)*100</f>
        <v>-100</v>
      </c>
      <c r="I197" s="28" t="s">
        <v>314</v>
      </c>
      <c r="J197" s="53"/>
    </row>
    <row r="198" spans="1:10" x14ac:dyDescent="0.25">
      <c r="A198" s="19" t="s">
        <v>65</v>
      </c>
      <c r="B198" s="210">
        <v>1.9300000000000001E-2</v>
      </c>
      <c r="C198" s="28">
        <f t="shared" si="15"/>
        <v>6.9251460468380192E-4</v>
      </c>
      <c r="D198" s="210">
        <v>0</v>
      </c>
      <c r="E198" s="28">
        <f t="shared" si="16"/>
        <v>0</v>
      </c>
      <c r="F198" s="210">
        <v>0</v>
      </c>
      <c r="G198" s="29">
        <f t="shared" si="17"/>
        <v>0</v>
      </c>
      <c r="H198" s="28" t="s">
        <v>314</v>
      </c>
      <c r="I198" s="28">
        <f t="shared" ref="I198:I225" si="19">((F198/B198)-1)*100</f>
        <v>-100</v>
      </c>
      <c r="J198" s="53"/>
    </row>
    <row r="199" spans="1:10" x14ac:dyDescent="0.25">
      <c r="A199" s="19" t="s">
        <v>70</v>
      </c>
      <c r="B199" s="210">
        <v>0</v>
      </c>
      <c r="C199" s="28">
        <f t="shared" si="15"/>
        <v>0</v>
      </c>
      <c r="D199" s="210">
        <v>3.1199999999999999E-3</v>
      </c>
      <c r="E199" s="28">
        <f t="shared" si="16"/>
        <v>1.0750972406623608E-4</v>
      </c>
      <c r="F199" s="210">
        <v>0</v>
      </c>
      <c r="G199" s="29">
        <f t="shared" si="17"/>
        <v>0</v>
      </c>
      <c r="H199" s="28">
        <f t="shared" si="18"/>
        <v>-100</v>
      </c>
      <c r="I199" s="28" t="s">
        <v>314</v>
      </c>
      <c r="J199" s="53"/>
    </row>
    <row r="200" spans="1:10" x14ac:dyDescent="0.25">
      <c r="A200" s="19" t="s">
        <v>73</v>
      </c>
      <c r="B200" s="210">
        <v>5.0000000000000001E-3</v>
      </c>
      <c r="C200" s="28">
        <f t="shared" si="15"/>
        <v>1.7940792867456008E-4</v>
      </c>
      <c r="D200" s="210">
        <v>0</v>
      </c>
      <c r="E200" s="28">
        <f t="shared" si="16"/>
        <v>0</v>
      </c>
      <c r="F200" s="210">
        <v>0</v>
      </c>
      <c r="G200" s="29">
        <f t="shared" si="17"/>
        <v>0</v>
      </c>
      <c r="H200" s="28" t="s">
        <v>314</v>
      </c>
      <c r="I200" s="28">
        <f t="shared" si="19"/>
        <v>-100</v>
      </c>
      <c r="J200" s="53"/>
    </row>
    <row r="201" spans="1:10" x14ac:dyDescent="0.25">
      <c r="A201" s="19" t="s">
        <v>76</v>
      </c>
      <c r="B201" s="210">
        <v>17.281413000000001</v>
      </c>
      <c r="C201" s="28">
        <f t="shared" si="15"/>
        <v>0.62008450217992295</v>
      </c>
      <c r="D201" s="210">
        <v>1.8578699999999999</v>
      </c>
      <c r="E201" s="28">
        <f t="shared" si="16"/>
        <v>6.4018939439403205E-2</v>
      </c>
      <c r="F201" s="210">
        <v>0</v>
      </c>
      <c r="G201" s="29">
        <f t="shared" si="17"/>
        <v>0</v>
      </c>
      <c r="H201" s="28">
        <f t="shared" si="18"/>
        <v>-100</v>
      </c>
      <c r="I201" s="28">
        <f t="shared" si="19"/>
        <v>-100</v>
      </c>
      <c r="J201" s="53"/>
    </row>
    <row r="202" spans="1:10" x14ac:dyDescent="0.25">
      <c r="A202" s="19" t="s">
        <v>78</v>
      </c>
      <c r="B202" s="210">
        <v>1E-4</v>
      </c>
      <c r="C202" s="28">
        <f t="shared" si="15"/>
        <v>3.5881585734912018E-6</v>
      </c>
      <c r="D202" s="210">
        <v>0</v>
      </c>
      <c r="E202" s="28">
        <f t="shared" si="16"/>
        <v>0</v>
      </c>
      <c r="F202" s="210">
        <v>0</v>
      </c>
      <c r="G202" s="29">
        <f t="shared" si="17"/>
        <v>0</v>
      </c>
      <c r="H202" s="28" t="s">
        <v>314</v>
      </c>
      <c r="I202" s="28">
        <f t="shared" si="19"/>
        <v>-100</v>
      </c>
      <c r="J202" s="53"/>
    </row>
    <row r="203" spans="1:10" x14ac:dyDescent="0.25">
      <c r="A203" s="19" t="s">
        <v>79</v>
      </c>
      <c r="B203" s="210">
        <v>0</v>
      </c>
      <c r="C203" s="28">
        <f t="shared" si="15"/>
        <v>0</v>
      </c>
      <c r="D203" s="210">
        <v>2.0639999999999999E-5</v>
      </c>
      <c r="E203" s="28">
        <f t="shared" si="16"/>
        <v>7.1121817459202323E-7</v>
      </c>
      <c r="F203" s="210">
        <v>0</v>
      </c>
      <c r="G203" s="29">
        <f t="shared" si="17"/>
        <v>0</v>
      </c>
      <c r="H203" s="28">
        <f t="shared" si="18"/>
        <v>-100</v>
      </c>
      <c r="I203" s="28" t="s">
        <v>314</v>
      </c>
      <c r="J203" s="53"/>
    </row>
    <row r="204" spans="1:10" x14ac:dyDescent="0.25">
      <c r="A204" s="19" t="s">
        <v>81</v>
      </c>
      <c r="B204" s="210">
        <v>6.0074822800000005</v>
      </c>
      <c r="C204" s="28">
        <f t="shared" si="15"/>
        <v>0.21555799048078469</v>
      </c>
      <c r="D204" s="210">
        <v>6.3567589999999993E-2</v>
      </c>
      <c r="E204" s="28">
        <f t="shared" si="16"/>
        <v>2.1904275834793677E-3</v>
      </c>
      <c r="F204" s="210">
        <v>0</v>
      </c>
      <c r="G204" s="29">
        <f t="shared" si="17"/>
        <v>0</v>
      </c>
      <c r="H204" s="28">
        <f t="shared" si="18"/>
        <v>-100</v>
      </c>
      <c r="I204" s="28">
        <f t="shared" si="19"/>
        <v>-100</v>
      </c>
      <c r="J204" s="53"/>
    </row>
    <row r="205" spans="1:10" x14ac:dyDescent="0.25">
      <c r="A205" s="19" t="s">
        <v>82</v>
      </c>
      <c r="B205" s="210">
        <v>1.3677E-2</v>
      </c>
      <c r="C205" s="28">
        <f t="shared" si="15"/>
        <v>4.907524480963916E-4</v>
      </c>
      <c r="D205" s="210">
        <v>0</v>
      </c>
      <c r="E205" s="28">
        <f t="shared" si="16"/>
        <v>0</v>
      </c>
      <c r="F205" s="210">
        <v>0</v>
      </c>
      <c r="G205" s="29">
        <f t="shared" si="17"/>
        <v>0</v>
      </c>
      <c r="H205" s="28" t="s">
        <v>314</v>
      </c>
      <c r="I205" s="28">
        <f t="shared" si="19"/>
        <v>-100</v>
      </c>
      <c r="J205" s="53"/>
    </row>
    <row r="206" spans="1:10" x14ac:dyDescent="0.25">
      <c r="A206" s="19" t="s">
        <v>87</v>
      </c>
      <c r="B206" s="210">
        <v>0</v>
      </c>
      <c r="C206" s="28">
        <f t="shared" si="15"/>
        <v>0</v>
      </c>
      <c r="D206" s="210">
        <v>4.4477099999999999E-2</v>
      </c>
      <c r="E206" s="28">
        <f t="shared" si="16"/>
        <v>1.5326028039315347E-3</v>
      </c>
      <c r="F206" s="210">
        <v>0</v>
      </c>
      <c r="G206" s="29">
        <f t="shared" si="17"/>
        <v>0</v>
      </c>
      <c r="H206" s="28">
        <f t="shared" si="18"/>
        <v>-100</v>
      </c>
      <c r="I206" s="28" t="s">
        <v>314</v>
      </c>
      <c r="J206" s="53"/>
    </row>
    <row r="207" spans="1:10" x14ac:dyDescent="0.25">
      <c r="A207" s="19" t="s">
        <v>90</v>
      </c>
      <c r="B207" s="210">
        <v>8.4674000000000001E-4</v>
      </c>
      <c r="C207" s="28">
        <f t="shared" si="15"/>
        <v>3.0382373905179399E-5</v>
      </c>
      <c r="D207" s="210">
        <v>8.1845399999999999E-2</v>
      </c>
      <c r="E207" s="28">
        <f t="shared" si="16"/>
        <v>2.8202488365675379E-3</v>
      </c>
      <c r="F207" s="210">
        <v>0</v>
      </c>
      <c r="G207" s="29">
        <f t="shared" si="17"/>
        <v>0</v>
      </c>
      <c r="H207" s="28">
        <f t="shared" si="18"/>
        <v>-100</v>
      </c>
      <c r="I207" s="28">
        <f t="shared" si="19"/>
        <v>-100</v>
      </c>
      <c r="J207" s="53"/>
    </row>
    <row r="208" spans="1:10" x14ac:dyDescent="0.25">
      <c r="A208" s="19" t="s">
        <v>91</v>
      </c>
      <c r="B208" s="210">
        <v>9.6425400000000015E-3</v>
      </c>
      <c r="C208" s="28">
        <f t="shared" si="15"/>
        <v>3.4598962571231854E-4</v>
      </c>
      <c r="D208" s="210">
        <v>1.7382599999999999E-3</v>
      </c>
      <c r="E208" s="28">
        <f t="shared" si="16"/>
        <v>5.989738876774857E-5</v>
      </c>
      <c r="F208" s="210">
        <v>0</v>
      </c>
      <c r="G208" s="29">
        <f t="shared" si="17"/>
        <v>0</v>
      </c>
      <c r="H208" s="28">
        <f t="shared" si="18"/>
        <v>-100</v>
      </c>
      <c r="I208" s="28">
        <f t="shared" si="19"/>
        <v>-100</v>
      </c>
      <c r="J208" s="53"/>
    </row>
    <row r="209" spans="1:10" x14ac:dyDescent="0.25">
      <c r="A209" s="19" t="s">
        <v>102</v>
      </c>
      <c r="B209" s="210">
        <v>4.0867999999999998E-3</v>
      </c>
      <c r="C209" s="28">
        <f t="shared" si="15"/>
        <v>1.4664086458143842E-4</v>
      </c>
      <c r="D209" s="210">
        <v>0</v>
      </c>
      <c r="E209" s="28">
        <f t="shared" si="16"/>
        <v>0</v>
      </c>
      <c r="F209" s="210">
        <v>0</v>
      </c>
      <c r="G209" s="29">
        <f t="shared" si="17"/>
        <v>0</v>
      </c>
      <c r="H209" s="28" t="s">
        <v>314</v>
      </c>
      <c r="I209" s="28">
        <f t="shared" si="19"/>
        <v>-100</v>
      </c>
      <c r="J209" s="53"/>
    </row>
    <row r="210" spans="1:10" x14ac:dyDescent="0.25">
      <c r="A210" s="19" t="s">
        <v>110</v>
      </c>
      <c r="B210" s="210">
        <v>0</v>
      </c>
      <c r="C210" s="28">
        <f t="shared" si="15"/>
        <v>0</v>
      </c>
      <c r="D210" s="210">
        <v>2.9700000000000001E-4</v>
      </c>
      <c r="E210" s="28">
        <f t="shared" si="16"/>
        <v>1.0234098733228244E-5</v>
      </c>
      <c r="F210" s="210">
        <v>0</v>
      </c>
      <c r="G210" s="29">
        <f t="shared" si="17"/>
        <v>0</v>
      </c>
      <c r="H210" s="28">
        <f t="shared" si="18"/>
        <v>-100</v>
      </c>
      <c r="I210" s="28" t="s">
        <v>314</v>
      </c>
      <c r="J210" s="53"/>
    </row>
    <row r="211" spans="1:10" x14ac:dyDescent="0.25">
      <c r="A211" s="19" t="s">
        <v>112</v>
      </c>
      <c r="B211" s="210">
        <v>2.7044110799999999</v>
      </c>
      <c r="C211" s="28">
        <f t="shared" si="15"/>
        <v>9.7038558029465982E-2</v>
      </c>
      <c r="D211" s="210">
        <v>2.03566695</v>
      </c>
      <c r="E211" s="28">
        <f t="shared" si="16"/>
        <v>7.0145510283736029E-2</v>
      </c>
      <c r="F211" s="210">
        <v>0</v>
      </c>
      <c r="G211" s="29">
        <f t="shared" si="17"/>
        <v>0</v>
      </c>
      <c r="H211" s="28">
        <f t="shared" si="18"/>
        <v>-100</v>
      </c>
      <c r="I211" s="28">
        <f t="shared" si="19"/>
        <v>-100</v>
      </c>
      <c r="J211" s="53"/>
    </row>
    <row r="212" spans="1:10" x14ac:dyDescent="0.25">
      <c r="A212" s="19" t="s">
        <v>118</v>
      </c>
      <c r="B212" s="210">
        <v>3.5966700000000002E-3</v>
      </c>
      <c r="C212" s="28">
        <f t="shared" si="15"/>
        <v>1.29054222965186E-4</v>
      </c>
      <c r="D212" s="210">
        <v>0</v>
      </c>
      <c r="E212" s="28">
        <f t="shared" si="16"/>
        <v>0</v>
      </c>
      <c r="F212" s="210">
        <v>0</v>
      </c>
      <c r="G212" s="29">
        <f t="shared" si="17"/>
        <v>0</v>
      </c>
      <c r="H212" s="28" t="s">
        <v>314</v>
      </c>
      <c r="I212" s="28">
        <f t="shared" si="19"/>
        <v>-100</v>
      </c>
      <c r="J212" s="53"/>
    </row>
    <row r="213" spans="1:10" x14ac:dyDescent="0.25">
      <c r="A213" s="19" t="s">
        <v>124</v>
      </c>
      <c r="B213" s="210">
        <v>1.1583499999999998E-3</v>
      </c>
      <c r="C213" s="28">
        <f t="shared" si="15"/>
        <v>4.1563434836035324E-5</v>
      </c>
      <c r="D213" s="210">
        <v>0</v>
      </c>
      <c r="E213" s="28">
        <f t="shared" si="16"/>
        <v>0</v>
      </c>
      <c r="F213" s="210">
        <v>0</v>
      </c>
      <c r="G213" s="29">
        <f t="shared" si="17"/>
        <v>0</v>
      </c>
      <c r="H213" s="28" t="s">
        <v>314</v>
      </c>
      <c r="I213" s="28">
        <f t="shared" si="19"/>
        <v>-100</v>
      </c>
      <c r="J213" s="53"/>
    </row>
    <row r="214" spans="1:10" x14ac:dyDescent="0.25">
      <c r="A214" s="19" t="s">
        <v>137</v>
      </c>
      <c r="B214" s="210">
        <v>5.9799999999999999E-2</v>
      </c>
      <c r="C214" s="28">
        <f t="shared" si="15"/>
        <v>2.1457188269477382E-3</v>
      </c>
      <c r="D214" s="210">
        <v>5.0000000000000001E-4</v>
      </c>
      <c r="E214" s="28">
        <f t="shared" si="16"/>
        <v>1.7229122446512193E-5</v>
      </c>
      <c r="F214" s="210">
        <v>0</v>
      </c>
      <c r="G214" s="29">
        <f t="shared" si="17"/>
        <v>0</v>
      </c>
      <c r="H214" s="28">
        <f t="shared" si="18"/>
        <v>-100</v>
      </c>
      <c r="I214" s="28">
        <f t="shared" si="19"/>
        <v>-100</v>
      </c>
      <c r="J214" s="53"/>
    </row>
    <row r="215" spans="1:10" x14ac:dyDescent="0.25">
      <c r="A215" s="19" t="s">
        <v>158</v>
      </c>
      <c r="B215" s="210">
        <v>0</v>
      </c>
      <c r="C215" s="28">
        <f t="shared" si="15"/>
        <v>0</v>
      </c>
      <c r="D215" s="210">
        <v>0.54810000000000003</v>
      </c>
      <c r="E215" s="28">
        <f t="shared" si="16"/>
        <v>1.8886564025866668E-2</v>
      </c>
      <c r="F215" s="210">
        <v>0</v>
      </c>
      <c r="G215" s="29">
        <f t="shared" si="17"/>
        <v>0</v>
      </c>
      <c r="H215" s="28">
        <f t="shared" si="18"/>
        <v>-100</v>
      </c>
      <c r="I215" s="28" t="s">
        <v>314</v>
      </c>
      <c r="J215" s="53"/>
    </row>
    <row r="216" spans="1:10" x14ac:dyDescent="0.25">
      <c r="A216" s="19" t="s">
        <v>165</v>
      </c>
      <c r="B216" s="210">
        <v>0</v>
      </c>
      <c r="C216" s="28">
        <f t="shared" si="15"/>
        <v>0</v>
      </c>
      <c r="D216" s="210">
        <v>7.5132700000000007E-3</v>
      </c>
      <c r="E216" s="28">
        <f t="shared" si="16"/>
        <v>2.5889409760741333E-4</v>
      </c>
      <c r="F216" s="210">
        <v>0</v>
      </c>
      <c r="G216" s="29">
        <f t="shared" si="17"/>
        <v>0</v>
      </c>
      <c r="H216" s="28">
        <f t="shared" si="18"/>
        <v>-100</v>
      </c>
      <c r="I216" s="28" t="s">
        <v>314</v>
      </c>
      <c r="J216" s="53"/>
    </row>
    <row r="217" spans="1:10" x14ac:dyDescent="0.25">
      <c r="A217" s="19" t="s">
        <v>176</v>
      </c>
      <c r="B217" s="210">
        <v>0</v>
      </c>
      <c r="C217" s="28">
        <f t="shared" si="15"/>
        <v>0</v>
      </c>
      <c r="D217" s="210">
        <v>3.8040000000000001E-3</v>
      </c>
      <c r="E217" s="28">
        <f t="shared" si="16"/>
        <v>1.3107916357306477E-4</v>
      </c>
      <c r="F217" s="210">
        <v>0</v>
      </c>
      <c r="G217" s="29">
        <f t="shared" si="17"/>
        <v>0</v>
      </c>
      <c r="H217" s="28">
        <f t="shared" si="18"/>
        <v>-100</v>
      </c>
      <c r="I217" s="28" t="s">
        <v>314</v>
      </c>
      <c r="J217" s="53"/>
    </row>
    <row r="218" spans="1:10" x14ac:dyDescent="0.25">
      <c r="A218" s="19" t="s">
        <v>179</v>
      </c>
      <c r="B218" s="210">
        <v>5.0000000000000002E-5</v>
      </c>
      <c r="C218" s="28">
        <f t="shared" si="15"/>
        <v>1.7940792867456009E-6</v>
      </c>
      <c r="D218" s="210">
        <v>2.0279678300000001</v>
      </c>
      <c r="E218" s="28">
        <f t="shared" si="16"/>
        <v>6.9880212121315247E-2</v>
      </c>
      <c r="F218" s="210">
        <v>0</v>
      </c>
      <c r="G218" s="29">
        <f t="shared" si="17"/>
        <v>0</v>
      </c>
      <c r="H218" s="28">
        <f t="shared" si="18"/>
        <v>-100</v>
      </c>
      <c r="I218" s="28">
        <f t="shared" si="19"/>
        <v>-100</v>
      </c>
    </row>
    <row r="219" spans="1:10" x14ac:dyDescent="0.25">
      <c r="A219" s="19" t="s">
        <v>191</v>
      </c>
      <c r="B219" s="210">
        <v>0.25574335999999998</v>
      </c>
      <c r="C219" s="28">
        <f t="shared" si="15"/>
        <v>9.1764772979744669E-3</v>
      </c>
      <c r="D219" s="210">
        <v>3.489573E-2</v>
      </c>
      <c r="E219" s="28">
        <f t="shared" si="16"/>
        <v>1.2024456100608576E-3</v>
      </c>
      <c r="F219" s="210">
        <v>0</v>
      </c>
      <c r="G219" s="29">
        <f t="shared" si="17"/>
        <v>0</v>
      </c>
      <c r="H219" s="28">
        <f t="shared" si="18"/>
        <v>-100</v>
      </c>
      <c r="I219" s="28">
        <f t="shared" si="19"/>
        <v>-100</v>
      </c>
    </row>
    <row r="220" spans="1:10" x14ac:dyDescent="0.25">
      <c r="A220" s="19" t="s">
        <v>223</v>
      </c>
      <c r="B220" s="210">
        <v>0.72708399999999995</v>
      </c>
      <c r="C220" s="28">
        <f t="shared" si="15"/>
        <v>2.6088926882482762E-2</v>
      </c>
      <c r="D220" s="210">
        <v>0</v>
      </c>
      <c r="E220" s="28">
        <f t="shared" si="16"/>
        <v>0</v>
      </c>
      <c r="F220" s="210">
        <v>0</v>
      </c>
      <c r="G220" s="29">
        <f t="shared" si="17"/>
        <v>0</v>
      </c>
      <c r="H220" s="28" t="s">
        <v>314</v>
      </c>
      <c r="I220" s="28">
        <f t="shared" si="19"/>
        <v>-100</v>
      </c>
    </row>
    <row r="221" spans="1:10" x14ac:dyDescent="0.25">
      <c r="A221" s="19" t="s">
        <v>226</v>
      </c>
      <c r="B221" s="210">
        <v>0</v>
      </c>
      <c r="C221" s="28">
        <f t="shared" si="15"/>
        <v>0</v>
      </c>
      <c r="D221" s="210">
        <v>7.6742720199999992</v>
      </c>
      <c r="E221" s="28">
        <f t="shared" si="16"/>
        <v>0.26444194464084492</v>
      </c>
      <c r="F221" s="210">
        <v>0</v>
      </c>
      <c r="G221" s="29">
        <f t="shared" si="17"/>
        <v>0</v>
      </c>
      <c r="H221" s="28">
        <f t="shared" si="18"/>
        <v>-100</v>
      </c>
      <c r="I221" s="28" t="s">
        <v>314</v>
      </c>
    </row>
    <row r="222" spans="1:10" x14ac:dyDescent="0.25">
      <c r="A222" s="19" t="s">
        <v>234</v>
      </c>
      <c r="B222" s="210">
        <v>4.7899999999999999E-4</v>
      </c>
      <c r="C222" s="28">
        <f t="shared" si="15"/>
        <v>1.7187279567022852E-5</v>
      </c>
      <c r="D222" s="210">
        <v>7.4852499999999997E-3</v>
      </c>
      <c r="E222" s="28">
        <f t="shared" si="16"/>
        <v>2.5792857758551077E-4</v>
      </c>
      <c r="F222" s="210">
        <v>0</v>
      </c>
      <c r="G222" s="29">
        <f t="shared" si="17"/>
        <v>0</v>
      </c>
      <c r="H222" s="28">
        <f t="shared" si="18"/>
        <v>-100</v>
      </c>
      <c r="I222" s="28">
        <f t="shared" si="19"/>
        <v>-100</v>
      </c>
    </row>
    <row r="223" spans="1:10" x14ac:dyDescent="0.25">
      <c r="A223" s="19" t="s">
        <v>244</v>
      </c>
      <c r="B223" s="210">
        <v>0</v>
      </c>
      <c r="C223" s="28">
        <f t="shared" si="15"/>
        <v>0</v>
      </c>
      <c r="D223" s="210">
        <v>4.8958000000000002E-2</v>
      </c>
      <c r="E223" s="28">
        <f t="shared" si="16"/>
        <v>1.6870067534726877E-3</v>
      </c>
      <c r="F223" s="210">
        <v>0</v>
      </c>
      <c r="G223" s="29">
        <f t="shared" si="17"/>
        <v>0</v>
      </c>
      <c r="H223" s="28">
        <f t="shared" si="18"/>
        <v>-100</v>
      </c>
      <c r="I223" s="28" t="s">
        <v>314</v>
      </c>
    </row>
    <row r="224" spans="1:10" x14ac:dyDescent="0.25">
      <c r="A224" s="21" t="s">
        <v>260</v>
      </c>
      <c r="B224" s="206">
        <v>0</v>
      </c>
      <c r="C224" s="28">
        <f t="shared" si="15"/>
        <v>0</v>
      </c>
      <c r="D224" s="206">
        <v>2.7000000000000001E-3</v>
      </c>
      <c r="E224" s="28">
        <f t="shared" si="16"/>
        <v>9.303726121116584E-5</v>
      </c>
      <c r="F224" s="206">
        <v>0</v>
      </c>
      <c r="G224" s="29">
        <f t="shared" si="17"/>
        <v>0</v>
      </c>
      <c r="H224" s="314">
        <f t="shared" si="18"/>
        <v>-100</v>
      </c>
      <c r="I224" s="314" t="s">
        <v>314</v>
      </c>
    </row>
    <row r="225" spans="1:9" ht="13" x14ac:dyDescent="0.3">
      <c r="A225" s="65" t="s">
        <v>262</v>
      </c>
      <c r="B225" s="22">
        <f t="shared" ref="B225:E225" si="20">SUM(B4:B224)</f>
        <v>2786.9448340100016</v>
      </c>
      <c r="C225" s="22">
        <f t="shared" si="20"/>
        <v>99.999999999999986</v>
      </c>
      <c r="D225" s="22">
        <f t="shared" si="20"/>
        <v>2902.0630711300005</v>
      </c>
      <c r="E225" s="22">
        <f t="shared" si="20"/>
        <v>100.00000000000004</v>
      </c>
      <c r="F225" s="22">
        <f>SUM(F4:F224)</f>
        <v>2709.1153140699985</v>
      </c>
      <c r="G225" s="185">
        <f>SUM(G4:G224)</f>
        <v>100.00000000000006</v>
      </c>
      <c r="H225" s="311">
        <f t="shared" si="18"/>
        <v>-6.6486410643333276</v>
      </c>
      <c r="I225" s="315">
        <f t="shared" si="19"/>
        <v>-2.7926465924342669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8"/>
  <sheetViews>
    <sheetView zoomScaleNormal="100" workbookViewId="0"/>
  </sheetViews>
  <sheetFormatPr defaultColWidth="9.1796875" defaultRowHeight="12.5" x14ac:dyDescent="0.25"/>
  <cols>
    <col min="1" max="1" width="47" style="1" customWidth="1"/>
    <col min="2" max="2" width="14.81640625" style="1" customWidth="1"/>
    <col min="3" max="3" width="13.36328125" style="1" customWidth="1"/>
    <col min="4" max="4" width="13.81640625" style="1" bestFit="1" customWidth="1"/>
    <col min="5" max="5" width="9" style="1" bestFit="1" customWidth="1"/>
    <col min="6" max="6" width="13.81640625" style="1" bestFit="1" customWidth="1"/>
    <col min="7" max="7" width="9" style="1" bestFit="1" customWidth="1"/>
    <col min="8" max="8" width="17.81640625" style="95" bestFit="1" customWidth="1"/>
    <col min="9" max="9" width="17.54296875" style="1" customWidth="1"/>
    <col min="10" max="10" width="11.08984375" style="1" customWidth="1"/>
    <col min="11" max="12" width="9.1796875" style="1"/>
    <col min="13" max="13" width="13.90625" style="1" bestFit="1" customWidth="1"/>
    <col min="14" max="14" width="17.453125" style="1" bestFit="1" customWidth="1"/>
    <col min="15" max="16384" width="9.1796875" style="1"/>
  </cols>
  <sheetData>
    <row r="1" spans="1:14" ht="13" x14ac:dyDescent="0.3">
      <c r="A1" s="9" t="s">
        <v>467</v>
      </c>
      <c r="K1" s="342" t="s">
        <v>313</v>
      </c>
      <c r="L1" s="342"/>
    </row>
    <row r="2" spans="1:14" ht="13" x14ac:dyDescent="0.3">
      <c r="A2" s="340" t="s">
        <v>483</v>
      </c>
      <c r="B2" s="351">
        <v>44927</v>
      </c>
      <c r="C2" s="351"/>
      <c r="D2" s="351">
        <v>45261</v>
      </c>
      <c r="E2" s="351"/>
      <c r="F2" s="351">
        <v>45292</v>
      </c>
      <c r="G2" s="351"/>
      <c r="H2" s="352" t="s">
        <v>293</v>
      </c>
      <c r="I2" s="346" t="s">
        <v>580</v>
      </c>
      <c r="J2" s="191"/>
    </row>
    <row r="3" spans="1:14" ht="14" customHeight="1" x14ac:dyDescent="0.3">
      <c r="A3" s="341"/>
      <c r="B3" s="26" t="s">
        <v>294</v>
      </c>
      <c r="C3" s="91" t="s">
        <v>295</v>
      </c>
      <c r="D3" s="26" t="s">
        <v>294</v>
      </c>
      <c r="E3" s="26" t="s">
        <v>295</v>
      </c>
      <c r="F3" s="26" t="s">
        <v>294</v>
      </c>
      <c r="G3" s="26" t="s">
        <v>295</v>
      </c>
      <c r="H3" s="353"/>
      <c r="I3" s="360"/>
      <c r="J3" s="243"/>
    </row>
    <row r="4" spans="1:14" x14ac:dyDescent="0.25">
      <c r="A4" s="18" t="s">
        <v>67</v>
      </c>
      <c r="B4" s="209">
        <v>1.0000000000000001E-5</v>
      </c>
      <c r="C4" s="28">
        <f t="shared" ref="C4:C67" si="0">(B4/$B$268)*100</f>
        <v>9.2787603526639558E-8</v>
      </c>
      <c r="D4" s="209">
        <v>0</v>
      </c>
      <c r="E4" s="28">
        <f t="shared" ref="E4:E67" si="1">(D4/$D$268)*100</f>
        <v>0</v>
      </c>
      <c r="F4" s="209">
        <v>2934.4803438899999</v>
      </c>
      <c r="G4" s="29">
        <f>(F4/$F$268)*100</f>
        <v>21.342308028500028</v>
      </c>
      <c r="H4" s="27" t="s">
        <v>314</v>
      </c>
      <c r="I4" s="27">
        <f>((F4/B4)-1)*100</f>
        <v>29344803338.899994</v>
      </c>
      <c r="J4" s="244"/>
    </row>
    <row r="5" spans="1:14" x14ac:dyDescent="0.25">
      <c r="A5" s="19" t="s">
        <v>80</v>
      </c>
      <c r="B5" s="210">
        <v>3335.9560982199996</v>
      </c>
      <c r="C5" s="28">
        <f t="shared" si="0"/>
        <v>30.953537182391273</v>
      </c>
      <c r="D5" s="210">
        <v>3005.55510835</v>
      </c>
      <c r="E5" s="28">
        <f t="shared" si="1"/>
        <v>25.426160484808204</v>
      </c>
      <c r="F5" s="210">
        <v>2823.2911023899997</v>
      </c>
      <c r="G5" s="29">
        <f t="shared" ref="G5:G67" si="2">(F5/$F$268)*100</f>
        <v>20.533635022225074</v>
      </c>
      <c r="H5" s="28">
        <f t="shared" ref="H5:H68" si="3">((F5/D5)-1)*100</f>
        <v>-6.0642376995063696</v>
      </c>
      <c r="I5" s="28">
        <f t="shared" ref="I5:I68" si="4">((F5/B5)-1)*100</f>
        <v>-15.367857991403056</v>
      </c>
      <c r="J5" s="244"/>
    </row>
    <row r="6" spans="1:14" x14ac:dyDescent="0.25">
      <c r="A6" s="19" t="s">
        <v>97</v>
      </c>
      <c r="B6" s="210">
        <v>111.93429365</v>
      </c>
      <c r="C6" s="28">
        <f t="shared" si="0"/>
        <v>1.0386114860230646</v>
      </c>
      <c r="D6" s="210">
        <v>235.05267633000003</v>
      </c>
      <c r="E6" s="28">
        <f t="shared" si="1"/>
        <v>1.9884802824431496</v>
      </c>
      <c r="F6" s="210">
        <v>516.75411725000004</v>
      </c>
      <c r="G6" s="29">
        <f t="shared" si="2"/>
        <v>3.7583231962376153</v>
      </c>
      <c r="H6" s="28">
        <f t="shared" si="3"/>
        <v>119.84608953122824</v>
      </c>
      <c r="I6" s="28">
        <f t="shared" si="4"/>
        <v>361.65844300211029</v>
      </c>
      <c r="J6" s="244"/>
    </row>
    <row r="7" spans="1:14" x14ac:dyDescent="0.25">
      <c r="A7" s="19" t="s">
        <v>184</v>
      </c>
      <c r="B7" s="210">
        <v>192.59661058</v>
      </c>
      <c r="C7" s="28">
        <f t="shared" si="0"/>
        <v>1.7870577943071633</v>
      </c>
      <c r="D7" s="210">
        <v>313.90810381</v>
      </c>
      <c r="E7" s="28">
        <f t="shared" si="1"/>
        <v>2.6555752721954224</v>
      </c>
      <c r="F7" s="210">
        <v>431.54116513999998</v>
      </c>
      <c r="G7" s="29">
        <f t="shared" si="2"/>
        <v>3.1385742598591149</v>
      </c>
      <c r="H7" s="28">
        <f t="shared" si="3"/>
        <v>37.473725559248393</v>
      </c>
      <c r="I7" s="28">
        <f t="shared" si="4"/>
        <v>124.06477655054485</v>
      </c>
      <c r="J7" s="244"/>
    </row>
    <row r="8" spans="1:14" x14ac:dyDescent="0.25">
      <c r="A8" s="19" t="s">
        <v>218</v>
      </c>
      <c r="B8" s="210">
        <v>457.09114548000002</v>
      </c>
      <c r="C8" s="28">
        <f t="shared" si="0"/>
        <v>4.2412391982335764</v>
      </c>
      <c r="D8" s="210">
        <v>393.60159069000002</v>
      </c>
      <c r="E8" s="28">
        <f t="shared" si="1"/>
        <v>3.3297600114388968</v>
      </c>
      <c r="F8" s="210">
        <v>375.56709538000001</v>
      </c>
      <c r="G8" s="29">
        <f t="shared" si="2"/>
        <v>2.7314780457324725</v>
      </c>
      <c r="H8" s="28">
        <f t="shared" si="3"/>
        <v>-4.5819162667469886</v>
      </c>
      <c r="I8" s="28">
        <f t="shared" si="4"/>
        <v>-17.83540348706385</v>
      </c>
      <c r="J8" s="244"/>
    </row>
    <row r="9" spans="1:14" x14ac:dyDescent="0.25">
      <c r="A9" s="19" t="s">
        <v>217</v>
      </c>
      <c r="B9" s="210">
        <v>334.83522319999997</v>
      </c>
      <c r="C9" s="28">
        <f t="shared" si="0"/>
        <v>3.1068557937035459</v>
      </c>
      <c r="D9" s="210">
        <v>161.74697107</v>
      </c>
      <c r="E9" s="28">
        <f t="shared" si="1"/>
        <v>1.3683343995030592</v>
      </c>
      <c r="F9" s="210">
        <v>347.17951201</v>
      </c>
      <c r="G9" s="29">
        <f t="shared" si="2"/>
        <v>2.5250167723663912</v>
      </c>
      <c r="H9" s="28">
        <f t="shared" si="3"/>
        <v>114.64359407370259</v>
      </c>
      <c r="I9" s="28">
        <f t="shared" si="4"/>
        <v>3.6866757003717776</v>
      </c>
      <c r="J9" s="244"/>
    </row>
    <row r="10" spans="1:14" x14ac:dyDescent="0.25">
      <c r="A10" s="19" t="s">
        <v>68</v>
      </c>
      <c r="B10" s="210">
        <v>0</v>
      </c>
      <c r="C10" s="28">
        <f t="shared" si="0"/>
        <v>0</v>
      </c>
      <c r="D10" s="210">
        <v>118.59170666</v>
      </c>
      <c r="E10" s="28">
        <f t="shared" si="1"/>
        <v>1.003252862450366</v>
      </c>
      <c r="F10" s="210">
        <v>231.76520833000001</v>
      </c>
      <c r="G10" s="29">
        <f t="shared" si="2"/>
        <v>1.6856151300408091</v>
      </c>
      <c r="H10" s="28">
        <f t="shared" si="3"/>
        <v>95.431210880931275</v>
      </c>
      <c r="I10" s="28" t="s">
        <v>314</v>
      </c>
      <c r="J10" s="244"/>
    </row>
    <row r="11" spans="1:14" x14ac:dyDescent="0.25">
      <c r="A11" s="19" t="s">
        <v>37</v>
      </c>
      <c r="B11" s="210">
        <v>171.51266362999999</v>
      </c>
      <c r="C11" s="28">
        <f t="shared" si="0"/>
        <v>1.5914249032698329</v>
      </c>
      <c r="D11" s="210">
        <v>234.27613862000001</v>
      </c>
      <c r="E11" s="28">
        <f t="shared" si="1"/>
        <v>1.98191098934248</v>
      </c>
      <c r="F11" s="210">
        <v>209.44128723</v>
      </c>
      <c r="G11" s="29">
        <f t="shared" si="2"/>
        <v>1.5232545262248203</v>
      </c>
      <c r="H11" s="28">
        <f t="shared" si="3"/>
        <v>-10.600674715013369</v>
      </c>
      <c r="I11" s="28">
        <f t="shared" si="4"/>
        <v>22.114182589935449</v>
      </c>
      <c r="J11" s="244"/>
    </row>
    <row r="12" spans="1:14" x14ac:dyDescent="0.25">
      <c r="A12" s="19" t="s">
        <v>109</v>
      </c>
      <c r="B12" s="210">
        <v>58.330252189999996</v>
      </c>
      <c r="C12" s="28">
        <f t="shared" si="0"/>
        <v>0.54123243138146182</v>
      </c>
      <c r="D12" s="210">
        <v>661.65527165000003</v>
      </c>
      <c r="E12" s="28">
        <f t="shared" si="1"/>
        <v>5.5974196167136698</v>
      </c>
      <c r="F12" s="210">
        <v>187.72575925999999</v>
      </c>
      <c r="G12" s="29">
        <f t="shared" si="2"/>
        <v>1.3653187309136552</v>
      </c>
      <c r="H12" s="28">
        <f t="shared" si="3"/>
        <v>-71.627860110317016</v>
      </c>
      <c r="I12" s="28">
        <f t="shared" si="4"/>
        <v>221.83258637133622</v>
      </c>
      <c r="J12" s="244"/>
    </row>
    <row r="13" spans="1:14" x14ac:dyDescent="0.25">
      <c r="A13" s="19" t="s">
        <v>129</v>
      </c>
      <c r="B13" s="210">
        <v>159.83866165000001</v>
      </c>
      <c r="C13" s="28">
        <f t="shared" si="0"/>
        <v>1.4831046365408886</v>
      </c>
      <c r="D13" s="210">
        <v>161.09235487000001</v>
      </c>
      <c r="E13" s="28">
        <f t="shared" si="1"/>
        <v>1.3627965284752037</v>
      </c>
      <c r="F13" s="210">
        <v>182.84794771</v>
      </c>
      <c r="G13" s="29">
        <f t="shared" si="2"/>
        <v>1.3298426859567232</v>
      </c>
      <c r="H13" s="28">
        <f t="shared" si="3"/>
        <v>13.505043648754489</v>
      </c>
      <c r="I13" s="28">
        <f t="shared" si="4"/>
        <v>14.395319519368609</v>
      </c>
      <c r="J13" s="244"/>
      <c r="M13" s="245"/>
      <c r="N13" s="246"/>
    </row>
    <row r="14" spans="1:14" x14ac:dyDescent="0.25">
      <c r="A14" s="19" t="s">
        <v>26</v>
      </c>
      <c r="B14" s="210">
        <v>241.84387434000001</v>
      </c>
      <c r="C14" s="28">
        <f t="shared" si="0"/>
        <v>2.2440113527606353</v>
      </c>
      <c r="D14" s="210">
        <v>139.79407388999999</v>
      </c>
      <c r="E14" s="28">
        <f t="shared" si="1"/>
        <v>1.182618993635288</v>
      </c>
      <c r="F14" s="210">
        <v>174.78802288</v>
      </c>
      <c r="G14" s="29">
        <f t="shared" si="2"/>
        <v>1.2712233127629038</v>
      </c>
      <c r="H14" s="28">
        <f t="shared" si="3"/>
        <v>25.032498171228458</v>
      </c>
      <c r="I14" s="28">
        <f t="shared" si="4"/>
        <v>-27.72691747640814</v>
      </c>
      <c r="J14" s="244"/>
    </row>
    <row r="15" spans="1:14" x14ac:dyDescent="0.25">
      <c r="A15" s="19" t="s">
        <v>105</v>
      </c>
      <c r="B15" s="210">
        <v>138.28886700000001</v>
      </c>
      <c r="C15" s="28">
        <f t="shared" si="0"/>
        <v>1.2831492563344189</v>
      </c>
      <c r="D15" s="210">
        <v>148.75215256000001</v>
      </c>
      <c r="E15" s="28">
        <f t="shared" si="1"/>
        <v>1.2584018482787351</v>
      </c>
      <c r="F15" s="210">
        <v>151.79467496999999</v>
      </c>
      <c r="G15" s="29">
        <f t="shared" si="2"/>
        <v>1.1039940059715128</v>
      </c>
      <c r="H15" s="28">
        <f t="shared" si="3"/>
        <v>2.0453636183669799</v>
      </c>
      <c r="I15" s="28">
        <f t="shared" si="4"/>
        <v>9.7663740133180568</v>
      </c>
      <c r="J15" s="244"/>
    </row>
    <row r="16" spans="1:14" x14ac:dyDescent="0.25">
      <c r="A16" s="19" t="s">
        <v>20</v>
      </c>
      <c r="B16" s="210">
        <v>115.2931049</v>
      </c>
      <c r="C16" s="28">
        <f t="shared" si="0"/>
        <v>1.0697770906816464</v>
      </c>
      <c r="D16" s="210">
        <v>121.68604087999999</v>
      </c>
      <c r="E16" s="28">
        <f t="shared" si="1"/>
        <v>1.0294300695336014</v>
      </c>
      <c r="F16" s="210">
        <v>132.86774272</v>
      </c>
      <c r="G16" s="29">
        <f t="shared" si="2"/>
        <v>0.96633950814701031</v>
      </c>
      <c r="H16" s="28">
        <f t="shared" si="3"/>
        <v>9.1889766148499863</v>
      </c>
      <c r="I16" s="28">
        <f t="shared" si="4"/>
        <v>15.243442212128322</v>
      </c>
      <c r="J16" s="244"/>
    </row>
    <row r="17" spans="1:12" x14ac:dyDescent="0.25">
      <c r="A17" s="19" t="s">
        <v>16</v>
      </c>
      <c r="B17" s="210">
        <v>115.73774297</v>
      </c>
      <c r="C17" s="28">
        <f t="shared" si="0"/>
        <v>1.0739027807768473</v>
      </c>
      <c r="D17" s="210">
        <v>104.80240911</v>
      </c>
      <c r="E17" s="28">
        <f t="shared" si="1"/>
        <v>0.88659923946238139</v>
      </c>
      <c r="F17" s="210">
        <v>126.31142127</v>
      </c>
      <c r="G17" s="29">
        <f t="shared" si="2"/>
        <v>0.91865575650385833</v>
      </c>
      <c r="H17" s="28">
        <f t="shared" si="3"/>
        <v>20.523394779431325</v>
      </c>
      <c r="I17" s="28">
        <f t="shared" si="4"/>
        <v>9.1358946776254122</v>
      </c>
      <c r="J17" s="244"/>
    </row>
    <row r="18" spans="1:12" x14ac:dyDescent="0.25">
      <c r="A18" s="19" t="s">
        <v>175</v>
      </c>
      <c r="B18" s="210">
        <v>118.22572165999999</v>
      </c>
      <c r="C18" s="28">
        <f t="shared" si="0"/>
        <v>1.096988138803892</v>
      </c>
      <c r="D18" s="210">
        <v>116.95251374999999</v>
      </c>
      <c r="E18" s="28">
        <f t="shared" si="1"/>
        <v>0.98938574622966213</v>
      </c>
      <c r="F18" s="210">
        <v>118.60841861</v>
      </c>
      <c r="G18" s="29">
        <f t="shared" si="2"/>
        <v>0.86263225787781428</v>
      </c>
      <c r="H18" s="28">
        <f t="shared" si="3"/>
        <v>1.4158779549960698</v>
      </c>
      <c r="I18" s="28">
        <f t="shared" si="4"/>
        <v>0.32370024443630907</v>
      </c>
      <c r="J18" s="244"/>
      <c r="L18" s="1" t="s">
        <v>465</v>
      </c>
    </row>
    <row r="19" spans="1:12" x14ac:dyDescent="0.25">
      <c r="A19" s="19" t="s">
        <v>220</v>
      </c>
      <c r="B19" s="210">
        <v>90.441029680000014</v>
      </c>
      <c r="C19" s="28">
        <f t="shared" si="0"/>
        <v>0.83918064044888818</v>
      </c>
      <c r="D19" s="210">
        <v>114.77661761</v>
      </c>
      <c r="E19" s="28">
        <f t="shared" si="1"/>
        <v>0.97097826992014058</v>
      </c>
      <c r="F19" s="210">
        <v>113.89563518000001</v>
      </c>
      <c r="G19" s="29">
        <f t="shared" si="2"/>
        <v>0.82835645301713545</v>
      </c>
      <c r="H19" s="28">
        <f t="shared" si="3"/>
        <v>-0.76756263457203877</v>
      </c>
      <c r="I19" s="28">
        <f t="shared" si="4"/>
        <v>25.93358963623864</v>
      </c>
      <c r="J19" s="244"/>
    </row>
    <row r="20" spans="1:12" x14ac:dyDescent="0.25">
      <c r="A20" s="19" t="s">
        <v>250</v>
      </c>
      <c r="B20" s="210">
        <v>84.211649919999999</v>
      </c>
      <c r="C20" s="28">
        <f t="shared" si="0"/>
        <v>0.78137971851011256</v>
      </c>
      <c r="D20" s="210">
        <v>140.11189336000001</v>
      </c>
      <c r="E20" s="28">
        <f t="shared" si="1"/>
        <v>1.1853076579778472</v>
      </c>
      <c r="F20" s="210">
        <v>108.98478369</v>
      </c>
      <c r="G20" s="29">
        <f t="shared" si="2"/>
        <v>0.7926401104626436</v>
      </c>
      <c r="H20" s="28">
        <f t="shared" si="3"/>
        <v>-22.215893971272504</v>
      </c>
      <c r="I20" s="28">
        <f t="shared" si="4"/>
        <v>29.417703837336241</v>
      </c>
      <c r="J20" s="244"/>
    </row>
    <row r="21" spans="1:12" x14ac:dyDescent="0.25">
      <c r="A21" s="19" t="s">
        <v>211</v>
      </c>
      <c r="B21" s="210">
        <v>28.877449679999998</v>
      </c>
      <c r="C21" s="28">
        <f t="shared" si="0"/>
        <v>0.26794693517683238</v>
      </c>
      <c r="D21" s="210">
        <v>55.569531349999998</v>
      </c>
      <c r="E21" s="28">
        <f t="shared" si="1"/>
        <v>0.47010278342437389</v>
      </c>
      <c r="F21" s="210">
        <v>108.72896851</v>
      </c>
      <c r="G21" s="29">
        <f t="shared" si="2"/>
        <v>0.79077958126152148</v>
      </c>
      <c r="H21" s="28">
        <f t="shared" si="3"/>
        <v>95.662921512113869</v>
      </c>
      <c r="I21" s="28">
        <f t="shared" si="4"/>
        <v>276.51859743453639</v>
      </c>
      <c r="J21" s="244"/>
    </row>
    <row r="22" spans="1:12" x14ac:dyDescent="0.25">
      <c r="A22" s="19" t="s">
        <v>209</v>
      </c>
      <c r="B22" s="210">
        <v>90.76577945999999</v>
      </c>
      <c r="C22" s="28">
        <f t="shared" si="0"/>
        <v>0.84219391583208825</v>
      </c>
      <c r="D22" s="210">
        <v>176.43709736000002</v>
      </c>
      <c r="E22" s="28">
        <f t="shared" si="1"/>
        <v>1.4926087831448531</v>
      </c>
      <c r="F22" s="210">
        <v>105.87732309</v>
      </c>
      <c r="G22" s="29">
        <f t="shared" si="2"/>
        <v>0.77003972690590394</v>
      </c>
      <c r="H22" s="28">
        <f t="shared" si="3"/>
        <v>-39.991461730993429</v>
      </c>
      <c r="I22" s="28">
        <f t="shared" si="4"/>
        <v>16.648943819911331</v>
      </c>
      <c r="J22" s="244"/>
    </row>
    <row r="23" spans="1:12" x14ac:dyDescent="0.25">
      <c r="A23" s="19" t="s">
        <v>123</v>
      </c>
      <c r="B23" s="210">
        <v>189.03460976</v>
      </c>
      <c r="C23" s="28">
        <f t="shared" si="0"/>
        <v>1.7540068423223907</v>
      </c>
      <c r="D23" s="210">
        <v>146.13172037000001</v>
      </c>
      <c r="E23" s="28">
        <f t="shared" si="1"/>
        <v>1.2362337205949692</v>
      </c>
      <c r="F23" s="210">
        <v>105.25571868999999</v>
      </c>
      <c r="G23" s="29">
        <f t="shared" si="2"/>
        <v>0.76551883358852535</v>
      </c>
      <c r="H23" s="28">
        <f t="shared" si="3"/>
        <v>-27.972025222520834</v>
      </c>
      <c r="I23" s="28">
        <f t="shared" si="4"/>
        <v>-44.319339816325922</v>
      </c>
      <c r="J23" s="244"/>
    </row>
    <row r="24" spans="1:12" x14ac:dyDescent="0.25">
      <c r="A24" s="19" t="s">
        <v>33</v>
      </c>
      <c r="B24" s="210">
        <v>75.885782739999996</v>
      </c>
      <c r="C24" s="28">
        <f t="shared" si="0"/>
        <v>0.70412599221878258</v>
      </c>
      <c r="D24" s="210">
        <v>96.432612939999999</v>
      </c>
      <c r="E24" s="28">
        <f t="shared" si="1"/>
        <v>0.81579309118969734</v>
      </c>
      <c r="F24" s="210">
        <v>101.29159623999999</v>
      </c>
      <c r="G24" s="29">
        <f t="shared" si="2"/>
        <v>0.73668799729863543</v>
      </c>
      <c r="H24" s="28">
        <f t="shared" si="3"/>
        <v>5.0387344611549922</v>
      </c>
      <c r="I24" s="28">
        <f t="shared" si="4"/>
        <v>33.479016203925106</v>
      </c>
      <c r="J24" s="244"/>
    </row>
    <row r="25" spans="1:12" x14ac:dyDescent="0.25">
      <c r="A25" s="19" t="s">
        <v>216</v>
      </c>
      <c r="B25" s="210">
        <v>67.638208109999994</v>
      </c>
      <c r="C25" s="28">
        <f t="shared" si="0"/>
        <v>0.62759872373630143</v>
      </c>
      <c r="D25" s="210">
        <v>80.764316219999998</v>
      </c>
      <c r="E25" s="28">
        <f t="shared" si="1"/>
        <v>0.68324365770251017</v>
      </c>
      <c r="F25" s="210">
        <v>97.873242829999995</v>
      </c>
      <c r="G25" s="29">
        <f t="shared" si="2"/>
        <v>0.71182650808184889</v>
      </c>
      <c r="H25" s="28">
        <f t="shared" si="3"/>
        <v>21.183769529349703</v>
      </c>
      <c r="I25" s="28">
        <f t="shared" si="4"/>
        <v>44.701117260275105</v>
      </c>
      <c r="J25" s="244"/>
    </row>
    <row r="26" spans="1:12" x14ac:dyDescent="0.25">
      <c r="A26" s="19" t="s">
        <v>189</v>
      </c>
      <c r="B26" s="210">
        <v>130.32913045999999</v>
      </c>
      <c r="C26" s="28">
        <f t="shared" si="0"/>
        <v>1.2092927685094159</v>
      </c>
      <c r="D26" s="210">
        <v>281.59116498999998</v>
      </c>
      <c r="E26" s="28">
        <f t="shared" si="1"/>
        <v>2.382182955903426</v>
      </c>
      <c r="F26" s="210">
        <v>97.437906580000003</v>
      </c>
      <c r="G26" s="29">
        <f t="shared" si="2"/>
        <v>0.70866033238644266</v>
      </c>
      <c r="H26" s="28">
        <f t="shared" si="3"/>
        <v>-65.397385041018509</v>
      </c>
      <c r="I26" s="28">
        <f t="shared" si="4"/>
        <v>-25.23704697783954</v>
      </c>
      <c r="J26" s="244"/>
    </row>
    <row r="27" spans="1:12" x14ac:dyDescent="0.25">
      <c r="A27" s="19" t="s">
        <v>151</v>
      </c>
      <c r="B27" s="210">
        <v>150.26164143</v>
      </c>
      <c r="C27" s="28">
        <f t="shared" si="0"/>
        <v>1.3942417610268916</v>
      </c>
      <c r="D27" s="210">
        <v>0.26867475000000002</v>
      </c>
      <c r="E27" s="28">
        <f t="shared" si="1"/>
        <v>2.2729136766572321E-3</v>
      </c>
      <c r="F27" s="210">
        <v>96.486646800000003</v>
      </c>
      <c r="G27" s="29">
        <f t="shared" si="2"/>
        <v>0.70174187430845447</v>
      </c>
      <c r="H27" s="28">
        <f t="shared" si="3"/>
        <v>35812.063489404936</v>
      </c>
      <c r="I27" s="28">
        <f t="shared" si="4"/>
        <v>-35.787573008146126</v>
      </c>
      <c r="J27" s="244"/>
    </row>
    <row r="28" spans="1:12" x14ac:dyDescent="0.25">
      <c r="A28" s="19" t="s">
        <v>108</v>
      </c>
      <c r="B28" s="210">
        <v>112.65869271</v>
      </c>
      <c r="C28" s="28">
        <f t="shared" si="0"/>
        <v>1.0453330113004997</v>
      </c>
      <c r="D28" s="210">
        <v>107.88116855</v>
      </c>
      <c r="E28" s="28">
        <f t="shared" si="1"/>
        <v>0.91264468823757727</v>
      </c>
      <c r="F28" s="210">
        <v>93.057225340000002</v>
      </c>
      <c r="G28" s="29">
        <f t="shared" si="2"/>
        <v>0.67679988779582922</v>
      </c>
      <c r="H28" s="28">
        <f t="shared" si="3"/>
        <v>-13.74099243569975</v>
      </c>
      <c r="I28" s="28">
        <f t="shared" si="4"/>
        <v>-17.398983512490286</v>
      </c>
      <c r="J28" s="244"/>
    </row>
    <row r="29" spans="1:12" x14ac:dyDescent="0.25">
      <c r="A29" s="19" t="s">
        <v>249</v>
      </c>
      <c r="B29" s="210">
        <v>86.157113699999996</v>
      </c>
      <c r="C29" s="28">
        <f t="shared" si="0"/>
        <v>0.79943121069952039</v>
      </c>
      <c r="D29" s="210">
        <v>46.774592909999996</v>
      </c>
      <c r="E29" s="28">
        <f t="shared" si="1"/>
        <v>0.39570004976356493</v>
      </c>
      <c r="F29" s="210">
        <v>89.081089180000006</v>
      </c>
      <c r="G29" s="29">
        <f t="shared" si="2"/>
        <v>0.64788167647890305</v>
      </c>
      <c r="H29" s="28">
        <f t="shared" si="3"/>
        <v>90.447599087399539</v>
      </c>
      <c r="I29" s="28">
        <f t="shared" si="4"/>
        <v>3.3937713955707993</v>
      </c>
      <c r="J29" s="244"/>
    </row>
    <row r="30" spans="1:12" x14ac:dyDescent="0.25">
      <c r="A30" s="19" t="s">
        <v>35</v>
      </c>
      <c r="B30" s="210">
        <v>86.504826489999999</v>
      </c>
      <c r="C30" s="28">
        <f t="shared" si="0"/>
        <v>0.8026575543494866</v>
      </c>
      <c r="D30" s="210">
        <v>123.26856065999999</v>
      </c>
      <c r="E30" s="28">
        <f t="shared" si="1"/>
        <v>1.0428177468331712</v>
      </c>
      <c r="F30" s="210">
        <v>88.044269569999997</v>
      </c>
      <c r="G30" s="29">
        <f t="shared" si="2"/>
        <v>0.64034094664144359</v>
      </c>
      <c r="H30" s="28">
        <f t="shared" si="3"/>
        <v>-28.57524327484915</v>
      </c>
      <c r="I30" s="28">
        <f t="shared" si="4"/>
        <v>1.7796036850937558</v>
      </c>
      <c r="J30" s="244"/>
    </row>
    <row r="31" spans="1:12" x14ac:dyDescent="0.25">
      <c r="A31" s="19" t="s">
        <v>107</v>
      </c>
      <c r="B31" s="210">
        <v>90.649454480000003</v>
      </c>
      <c r="C31" s="28">
        <f t="shared" si="0"/>
        <v>0.84111456421964004</v>
      </c>
      <c r="D31" s="210">
        <v>135.5252515</v>
      </c>
      <c r="E31" s="28">
        <f t="shared" si="1"/>
        <v>1.1465059432148388</v>
      </c>
      <c r="F31" s="210">
        <v>87.79790217</v>
      </c>
      <c r="G31" s="29">
        <f t="shared" si="2"/>
        <v>0.63854913060494212</v>
      </c>
      <c r="H31" s="28">
        <f t="shared" si="3"/>
        <v>-35.216573149100547</v>
      </c>
      <c r="I31" s="28">
        <f t="shared" si="4"/>
        <v>-3.1456916385847022</v>
      </c>
      <c r="J31" s="244"/>
    </row>
    <row r="32" spans="1:12" x14ac:dyDescent="0.25">
      <c r="A32" s="19" t="s">
        <v>134</v>
      </c>
      <c r="B32" s="210">
        <v>295.35321349000003</v>
      </c>
      <c r="C32" s="28">
        <f t="shared" si="0"/>
        <v>2.740511687362905</v>
      </c>
      <c r="D32" s="210">
        <v>74.407266489999998</v>
      </c>
      <c r="E32" s="28">
        <f t="shared" si="1"/>
        <v>0.62946478464314315</v>
      </c>
      <c r="F32" s="210">
        <v>87.475038699999999</v>
      </c>
      <c r="G32" s="29">
        <f t="shared" si="2"/>
        <v>0.6362009630180514</v>
      </c>
      <c r="H32" s="28">
        <f t="shared" si="3"/>
        <v>17.562494668119875</v>
      </c>
      <c r="I32" s="28">
        <f t="shared" si="4"/>
        <v>-70.38290605801663</v>
      </c>
      <c r="J32" s="244"/>
    </row>
    <row r="33" spans="1:10" x14ac:dyDescent="0.25">
      <c r="A33" s="19" t="s">
        <v>197</v>
      </c>
      <c r="B33" s="210">
        <v>34.673705529999999</v>
      </c>
      <c r="C33" s="28">
        <f t="shared" si="0"/>
        <v>0.32172900415170891</v>
      </c>
      <c r="D33" s="210">
        <v>41.857968569999997</v>
      </c>
      <c r="E33" s="28">
        <f t="shared" si="1"/>
        <v>0.35410677497547327</v>
      </c>
      <c r="F33" s="210">
        <v>87.433655900000005</v>
      </c>
      <c r="G33" s="29">
        <f t="shared" si="2"/>
        <v>0.63589998827595762</v>
      </c>
      <c r="H33" s="28">
        <f t="shared" si="3"/>
        <v>108.88174674263702</v>
      </c>
      <c r="I33" s="28">
        <f t="shared" si="4"/>
        <v>152.16126907564473</v>
      </c>
      <c r="J33" s="244"/>
    </row>
    <row r="34" spans="1:10" x14ac:dyDescent="0.25">
      <c r="A34" s="19" t="s">
        <v>135</v>
      </c>
      <c r="B34" s="210">
        <v>59.427040649999995</v>
      </c>
      <c r="C34" s="28">
        <f t="shared" si="0"/>
        <v>0.55140926865936912</v>
      </c>
      <c r="D34" s="210">
        <v>97.187864730000001</v>
      </c>
      <c r="E34" s="28">
        <f t="shared" si="1"/>
        <v>0.82218231132598052</v>
      </c>
      <c r="F34" s="210">
        <v>79.895667549999999</v>
      </c>
      <c r="G34" s="29">
        <f t="shared" si="2"/>
        <v>0.58107662930682513</v>
      </c>
      <c r="H34" s="28">
        <f t="shared" si="3"/>
        <v>-17.792547688993764</v>
      </c>
      <c r="I34" s="28">
        <f t="shared" si="4"/>
        <v>34.443288233973334</v>
      </c>
      <c r="J34" s="244"/>
    </row>
    <row r="35" spans="1:10" x14ac:dyDescent="0.25">
      <c r="A35" s="19" t="s">
        <v>196</v>
      </c>
      <c r="B35" s="210">
        <v>59.077882989999999</v>
      </c>
      <c r="C35" s="28">
        <f t="shared" si="0"/>
        <v>0.54816951840693218</v>
      </c>
      <c r="D35" s="210">
        <v>82.830960519999991</v>
      </c>
      <c r="E35" s="28">
        <f t="shared" si="1"/>
        <v>0.70072689382445941</v>
      </c>
      <c r="F35" s="210">
        <v>79.678438599999993</v>
      </c>
      <c r="G35" s="29">
        <f t="shared" si="2"/>
        <v>0.57949673555382686</v>
      </c>
      <c r="H35" s="28">
        <f t="shared" si="3"/>
        <v>-3.805970497274147</v>
      </c>
      <c r="I35" s="28">
        <f t="shared" si="4"/>
        <v>34.8701655634597</v>
      </c>
      <c r="J35" s="244"/>
    </row>
    <row r="36" spans="1:10" x14ac:dyDescent="0.25">
      <c r="A36" s="19" t="s">
        <v>71</v>
      </c>
      <c r="B36" s="210">
        <v>0</v>
      </c>
      <c r="C36" s="28">
        <f t="shared" si="0"/>
        <v>0</v>
      </c>
      <c r="D36" s="210">
        <v>22.66890343</v>
      </c>
      <c r="E36" s="28">
        <f t="shared" si="1"/>
        <v>0.19177261964836306</v>
      </c>
      <c r="F36" s="210">
        <v>71.431724599999995</v>
      </c>
      <c r="G36" s="29">
        <f t="shared" si="2"/>
        <v>0.5195188553893173</v>
      </c>
      <c r="H36" s="28">
        <f t="shared" si="3"/>
        <v>215.10886629596442</v>
      </c>
      <c r="I36" s="28" t="s">
        <v>314</v>
      </c>
      <c r="J36" s="244"/>
    </row>
    <row r="37" spans="1:10" x14ac:dyDescent="0.25">
      <c r="A37" s="19" t="s">
        <v>160</v>
      </c>
      <c r="B37" s="210">
        <v>35.745633009999999</v>
      </c>
      <c r="C37" s="28">
        <f t="shared" si="0"/>
        <v>0.33167516235406391</v>
      </c>
      <c r="D37" s="210">
        <v>153.75375496000001</v>
      </c>
      <c r="E37" s="28">
        <f t="shared" si="1"/>
        <v>1.3007140138252242</v>
      </c>
      <c r="F37" s="210">
        <v>70.479152280000008</v>
      </c>
      <c r="G37" s="29">
        <f t="shared" si="2"/>
        <v>0.51259085128283455</v>
      </c>
      <c r="H37" s="28">
        <f t="shared" si="3"/>
        <v>-54.16102045876174</v>
      </c>
      <c r="I37" s="28">
        <f t="shared" si="4"/>
        <v>97.168566745714529</v>
      </c>
      <c r="J37" s="244"/>
    </row>
    <row r="38" spans="1:10" x14ac:dyDescent="0.25">
      <c r="A38" s="19" t="s">
        <v>242</v>
      </c>
      <c r="B38" s="210">
        <v>76.144161859999997</v>
      </c>
      <c r="C38" s="28">
        <f t="shared" si="0"/>
        <v>0.7065234301533948</v>
      </c>
      <c r="D38" s="210">
        <v>106.05334696999999</v>
      </c>
      <c r="E38" s="28">
        <f t="shared" si="1"/>
        <v>0.89718182591921192</v>
      </c>
      <c r="F38" s="210">
        <v>67.34144040999999</v>
      </c>
      <c r="G38" s="29">
        <f t="shared" si="2"/>
        <v>0.48977045196625579</v>
      </c>
      <c r="H38" s="28">
        <f t="shared" si="3"/>
        <v>-36.502295935036067</v>
      </c>
      <c r="I38" s="28">
        <f t="shared" si="4"/>
        <v>-11.560599309221953</v>
      </c>
      <c r="J38" s="244"/>
    </row>
    <row r="39" spans="1:10" x14ac:dyDescent="0.25">
      <c r="A39" s="19" t="s">
        <v>204</v>
      </c>
      <c r="B39" s="210">
        <v>79.432782310000007</v>
      </c>
      <c r="C39" s="28">
        <f t="shared" si="0"/>
        <v>0.73703775119981474</v>
      </c>
      <c r="D39" s="210">
        <v>77.715263550000003</v>
      </c>
      <c r="E39" s="28">
        <f t="shared" si="1"/>
        <v>0.65744951994117884</v>
      </c>
      <c r="F39" s="210">
        <v>67.269276219999995</v>
      </c>
      <c r="G39" s="29">
        <f t="shared" si="2"/>
        <v>0.48924560593182453</v>
      </c>
      <c r="H39" s="28">
        <f t="shared" si="3"/>
        <v>-13.44135868918379</v>
      </c>
      <c r="I39" s="28">
        <f t="shared" si="4"/>
        <v>-15.312954848452687</v>
      </c>
      <c r="J39" s="244"/>
    </row>
    <row r="40" spans="1:10" x14ac:dyDescent="0.25">
      <c r="A40" s="19" t="s">
        <v>36</v>
      </c>
      <c r="B40" s="210">
        <v>30.720967959999999</v>
      </c>
      <c r="C40" s="28">
        <f t="shared" si="0"/>
        <v>0.28505249950270767</v>
      </c>
      <c r="D40" s="210">
        <v>55.408450700000003</v>
      </c>
      <c r="E40" s="28">
        <f t="shared" si="1"/>
        <v>0.46874008591584426</v>
      </c>
      <c r="F40" s="210">
        <v>61.924455700000003</v>
      </c>
      <c r="G40" s="29">
        <f t="shared" si="2"/>
        <v>0.45037303139493967</v>
      </c>
      <c r="H40" s="28">
        <f t="shared" si="3"/>
        <v>11.759948018181987</v>
      </c>
      <c r="I40" s="28">
        <f t="shared" si="4"/>
        <v>101.5706529189714</v>
      </c>
      <c r="J40" s="244"/>
    </row>
    <row r="41" spans="1:10" x14ac:dyDescent="0.25">
      <c r="A41" s="19" t="s">
        <v>200</v>
      </c>
      <c r="B41" s="210">
        <v>26.772658079999999</v>
      </c>
      <c r="C41" s="28">
        <f t="shared" si="0"/>
        <v>0.24841707832813226</v>
      </c>
      <c r="D41" s="210">
        <v>119.54173381</v>
      </c>
      <c r="E41" s="28">
        <f t="shared" si="1"/>
        <v>1.0112898279725475</v>
      </c>
      <c r="F41" s="210">
        <v>61.422881189999998</v>
      </c>
      <c r="G41" s="29">
        <f t="shared" si="2"/>
        <v>0.44672510861571474</v>
      </c>
      <c r="H41" s="28">
        <f t="shared" si="3"/>
        <v>-48.618043897852679</v>
      </c>
      <c r="I41" s="28">
        <f t="shared" si="4"/>
        <v>129.42391826191059</v>
      </c>
      <c r="J41" s="244"/>
    </row>
    <row r="42" spans="1:10" x14ac:dyDescent="0.25">
      <c r="A42" s="19" t="s">
        <v>195</v>
      </c>
      <c r="B42" s="210">
        <v>48.367744500000001</v>
      </c>
      <c r="C42" s="28">
        <f t="shared" si="0"/>
        <v>0.44879271001438004</v>
      </c>
      <c r="D42" s="210">
        <v>122.95510939</v>
      </c>
      <c r="E42" s="28">
        <f t="shared" si="1"/>
        <v>1.0401660362479801</v>
      </c>
      <c r="F42" s="210">
        <v>60.106531029999999</v>
      </c>
      <c r="G42" s="29">
        <f t="shared" si="2"/>
        <v>0.43715136904489743</v>
      </c>
      <c r="H42" s="28">
        <f t="shared" si="3"/>
        <v>-51.115060343406526</v>
      </c>
      <c r="I42" s="28">
        <f t="shared" si="4"/>
        <v>24.269865488559205</v>
      </c>
      <c r="J42" s="244"/>
    </row>
    <row r="43" spans="1:10" x14ac:dyDescent="0.25">
      <c r="A43" s="19" t="s">
        <v>170</v>
      </c>
      <c r="B43" s="210">
        <v>21.653713059999998</v>
      </c>
      <c r="C43" s="28">
        <f t="shared" si="0"/>
        <v>0.20091961422908966</v>
      </c>
      <c r="D43" s="210">
        <v>29.473876260000001</v>
      </c>
      <c r="E43" s="28">
        <f t="shared" si="1"/>
        <v>0.24934079758316291</v>
      </c>
      <c r="F43" s="210">
        <v>58.975223139999997</v>
      </c>
      <c r="G43" s="29">
        <f t="shared" si="2"/>
        <v>0.42892343134079086</v>
      </c>
      <c r="H43" s="28">
        <f t="shared" si="3"/>
        <v>100.09320328197644</v>
      </c>
      <c r="I43" s="28">
        <f t="shared" si="4"/>
        <v>172.35616809267907</v>
      </c>
      <c r="J43" s="244"/>
    </row>
    <row r="44" spans="1:10" x14ac:dyDescent="0.25">
      <c r="A44" s="19" t="s">
        <v>98</v>
      </c>
      <c r="B44" s="210">
        <v>35.403397740000003</v>
      </c>
      <c r="C44" s="28">
        <f t="shared" si="0"/>
        <v>0.32849964329950471</v>
      </c>
      <c r="D44" s="210">
        <v>42.951332819999998</v>
      </c>
      <c r="E44" s="28">
        <f t="shared" si="1"/>
        <v>0.36335633250699823</v>
      </c>
      <c r="F44" s="210">
        <v>56.742038469999997</v>
      </c>
      <c r="G44" s="29">
        <f t="shared" si="2"/>
        <v>0.41268160671555459</v>
      </c>
      <c r="H44" s="28">
        <f t="shared" si="3"/>
        <v>32.107747873142721</v>
      </c>
      <c r="I44" s="28">
        <f t="shared" si="4"/>
        <v>60.272861059013124</v>
      </c>
      <c r="J44" s="244"/>
    </row>
    <row r="45" spans="1:10" x14ac:dyDescent="0.25">
      <c r="A45" s="19" t="s">
        <v>240</v>
      </c>
      <c r="B45" s="210">
        <v>63.676401749999997</v>
      </c>
      <c r="C45" s="28">
        <f t="shared" si="0"/>
        <v>0.5908380719582017</v>
      </c>
      <c r="D45" s="210">
        <v>45.079191000000002</v>
      </c>
      <c r="E45" s="28">
        <f t="shared" si="1"/>
        <v>0.38135742103246995</v>
      </c>
      <c r="F45" s="210">
        <v>56.496476020000003</v>
      </c>
      <c r="G45" s="29">
        <f t="shared" si="2"/>
        <v>0.41089564503445314</v>
      </c>
      <c r="H45" s="28">
        <f t="shared" si="3"/>
        <v>25.32717372856137</v>
      </c>
      <c r="I45" s="28">
        <f t="shared" si="4"/>
        <v>-11.275646130554151</v>
      </c>
      <c r="J45" s="244"/>
    </row>
    <row r="46" spans="1:10" x14ac:dyDescent="0.25">
      <c r="A46" s="19" t="s">
        <v>235</v>
      </c>
      <c r="B46" s="210">
        <v>45.706044270000007</v>
      </c>
      <c r="C46" s="28">
        <f t="shared" si="0"/>
        <v>0.42409543144957956</v>
      </c>
      <c r="D46" s="210">
        <v>94.545404000000005</v>
      </c>
      <c r="E46" s="28">
        <f t="shared" si="1"/>
        <v>0.79982782831912314</v>
      </c>
      <c r="F46" s="210">
        <v>53.819270039999999</v>
      </c>
      <c r="G46" s="29">
        <f t="shared" si="2"/>
        <v>0.39142447876821068</v>
      </c>
      <c r="H46" s="28">
        <f t="shared" si="3"/>
        <v>-43.075741640492652</v>
      </c>
      <c r="I46" s="28">
        <f t="shared" si="4"/>
        <v>17.750881529087504</v>
      </c>
      <c r="J46" s="244"/>
    </row>
    <row r="47" spans="1:10" x14ac:dyDescent="0.25">
      <c r="A47" s="19" t="s">
        <v>168</v>
      </c>
      <c r="B47" s="210">
        <v>31.620559239999999</v>
      </c>
      <c r="C47" s="28">
        <f t="shared" si="0"/>
        <v>0.29339959140517391</v>
      </c>
      <c r="D47" s="210">
        <v>24.579586149999997</v>
      </c>
      <c r="E47" s="28">
        <f t="shared" si="1"/>
        <v>0.20793646417056186</v>
      </c>
      <c r="F47" s="210">
        <v>51.939432889999999</v>
      </c>
      <c r="G47" s="29">
        <f t="shared" si="2"/>
        <v>0.37775253048535606</v>
      </c>
      <c r="H47" s="28">
        <f t="shared" si="3"/>
        <v>111.31125875363854</v>
      </c>
      <c r="I47" s="28">
        <f t="shared" si="4"/>
        <v>64.258425968306824</v>
      </c>
      <c r="J47" s="244"/>
    </row>
    <row r="48" spans="1:10" x14ac:dyDescent="0.25">
      <c r="A48" s="19" t="s">
        <v>149</v>
      </c>
      <c r="B48" s="210">
        <v>56.616745049999999</v>
      </c>
      <c r="C48" s="28">
        <f t="shared" si="0"/>
        <v>0.52533320926682314</v>
      </c>
      <c r="D48" s="210">
        <v>46.178417350000004</v>
      </c>
      <c r="E48" s="28">
        <f t="shared" si="1"/>
        <v>0.39065657029996531</v>
      </c>
      <c r="F48" s="210">
        <v>51.45106955</v>
      </c>
      <c r="G48" s="29">
        <f t="shared" si="2"/>
        <v>0.37420069179139148</v>
      </c>
      <c r="H48" s="28">
        <f t="shared" si="3"/>
        <v>11.418001097865682</v>
      </c>
      <c r="I48" s="28">
        <f t="shared" si="4"/>
        <v>-9.1239358522607219</v>
      </c>
      <c r="J48" s="244"/>
    </row>
    <row r="49" spans="1:10" x14ac:dyDescent="0.25">
      <c r="A49" s="19" t="s">
        <v>5</v>
      </c>
      <c r="B49" s="210">
        <v>52.467635360000003</v>
      </c>
      <c r="C49" s="28">
        <f t="shared" si="0"/>
        <v>0.48683461477639739</v>
      </c>
      <c r="D49" s="210">
        <v>37.989936039999996</v>
      </c>
      <c r="E49" s="28">
        <f t="shared" si="1"/>
        <v>0.32138429532603813</v>
      </c>
      <c r="F49" s="210">
        <v>51.167830240000001</v>
      </c>
      <c r="G49" s="29">
        <f t="shared" si="2"/>
        <v>0.3721407084582653</v>
      </c>
      <c r="H49" s="28">
        <f t="shared" si="3"/>
        <v>34.687855715589677</v>
      </c>
      <c r="I49" s="28">
        <f t="shared" si="4"/>
        <v>-2.4773464843261039</v>
      </c>
      <c r="J49" s="244"/>
    </row>
    <row r="50" spans="1:10" x14ac:dyDescent="0.25">
      <c r="A50" s="19" t="s">
        <v>214</v>
      </c>
      <c r="B50" s="210">
        <v>35.205888880000003</v>
      </c>
      <c r="C50" s="28">
        <f t="shared" si="0"/>
        <v>0.32666700592003683</v>
      </c>
      <c r="D50" s="210">
        <v>53.728708020000006</v>
      </c>
      <c r="E50" s="28">
        <f t="shared" si="1"/>
        <v>0.45452992991630625</v>
      </c>
      <c r="F50" s="210">
        <v>50.966166189999996</v>
      </c>
      <c r="G50" s="29">
        <f t="shared" si="2"/>
        <v>0.37067401733445643</v>
      </c>
      <c r="H50" s="28">
        <f t="shared" si="3"/>
        <v>-5.1416494678630293</v>
      </c>
      <c r="I50" s="28">
        <f t="shared" si="4"/>
        <v>44.766025830846722</v>
      </c>
      <c r="J50" s="244"/>
    </row>
    <row r="51" spans="1:10" x14ac:dyDescent="0.25">
      <c r="A51" s="19" t="s">
        <v>88</v>
      </c>
      <c r="B51" s="210">
        <v>47.014644820000001</v>
      </c>
      <c r="C51" s="28">
        <f t="shared" si="0"/>
        <v>0.43623762235039376</v>
      </c>
      <c r="D51" s="210">
        <v>53.488054240000004</v>
      </c>
      <c r="E51" s="28">
        <f t="shared" si="1"/>
        <v>0.45249406585427115</v>
      </c>
      <c r="F51" s="210">
        <v>50.12811353</v>
      </c>
      <c r="G51" s="29">
        <f t="shared" si="2"/>
        <v>0.36457890817788469</v>
      </c>
      <c r="H51" s="28">
        <f t="shared" si="3"/>
        <v>-6.2816656125197712</v>
      </c>
      <c r="I51" s="28">
        <f t="shared" si="4"/>
        <v>6.6223380436462032</v>
      </c>
      <c r="J51" s="244"/>
    </row>
    <row r="52" spans="1:10" x14ac:dyDescent="0.25">
      <c r="A52" s="19" t="s">
        <v>212</v>
      </c>
      <c r="B52" s="210">
        <v>49.718568189999999</v>
      </c>
      <c r="C52" s="28">
        <f t="shared" si="0"/>
        <v>0.46132667931259125</v>
      </c>
      <c r="D52" s="210">
        <v>33.607517420000001</v>
      </c>
      <c r="E52" s="28">
        <f t="shared" si="1"/>
        <v>0.28431025238662794</v>
      </c>
      <c r="F52" s="210">
        <v>49.091996530000003</v>
      </c>
      <c r="G52" s="29">
        <f t="shared" si="2"/>
        <v>0.35704328838284743</v>
      </c>
      <c r="H52" s="28">
        <f t="shared" si="3"/>
        <v>46.074450892897879</v>
      </c>
      <c r="I52" s="28">
        <f t="shared" si="4"/>
        <v>-1.260236734102127</v>
      </c>
      <c r="J52" s="244"/>
    </row>
    <row r="53" spans="1:10" x14ac:dyDescent="0.25">
      <c r="A53" s="19" t="s">
        <v>178</v>
      </c>
      <c r="B53" s="210">
        <v>30.71668575</v>
      </c>
      <c r="C53" s="28">
        <f t="shared" si="0"/>
        <v>0.28501276590233787</v>
      </c>
      <c r="D53" s="210">
        <v>51.775081530000001</v>
      </c>
      <c r="E53" s="28">
        <f t="shared" si="1"/>
        <v>0.43800279304095463</v>
      </c>
      <c r="F53" s="210">
        <v>47.525452139999999</v>
      </c>
      <c r="G53" s="29">
        <f t="shared" si="2"/>
        <v>0.34564990045939026</v>
      </c>
      <c r="H53" s="28">
        <f t="shared" si="3"/>
        <v>-8.2078661479994874</v>
      </c>
      <c r="I53" s="28">
        <f t="shared" si="4"/>
        <v>54.721940142907499</v>
      </c>
      <c r="J53" s="244"/>
    </row>
    <row r="54" spans="1:10" x14ac:dyDescent="0.25">
      <c r="A54" s="19" t="s">
        <v>194</v>
      </c>
      <c r="B54" s="210">
        <v>41.732887229999996</v>
      </c>
      <c r="C54" s="28">
        <f t="shared" si="0"/>
        <v>0.38722945943191983</v>
      </c>
      <c r="D54" s="210">
        <v>36.706715280000004</v>
      </c>
      <c r="E54" s="28">
        <f t="shared" si="1"/>
        <v>0.31052860451186798</v>
      </c>
      <c r="F54" s="210">
        <v>46.707043970000001</v>
      </c>
      <c r="G54" s="29">
        <f t="shared" si="2"/>
        <v>0.33969766455719752</v>
      </c>
      <c r="H54" s="28">
        <f t="shared" si="3"/>
        <v>27.243866997406798</v>
      </c>
      <c r="I54" s="28">
        <f t="shared" si="4"/>
        <v>11.919033333558327</v>
      </c>
      <c r="J54" s="244"/>
    </row>
    <row r="55" spans="1:10" x14ac:dyDescent="0.25">
      <c r="A55" s="19" t="s">
        <v>104</v>
      </c>
      <c r="B55" s="210">
        <v>56.655624920000001</v>
      </c>
      <c r="C55" s="28">
        <f t="shared" si="0"/>
        <v>0.52569396626309606</v>
      </c>
      <c r="D55" s="210">
        <v>62.251519170000002</v>
      </c>
      <c r="E55" s="28">
        <f t="shared" si="1"/>
        <v>0.5266305423720794</v>
      </c>
      <c r="F55" s="210">
        <v>45.128343200000003</v>
      </c>
      <c r="G55" s="29">
        <f t="shared" si="2"/>
        <v>0.32821586397593827</v>
      </c>
      <c r="H55" s="28">
        <f t="shared" si="3"/>
        <v>-27.506438715558168</v>
      </c>
      <c r="I55" s="28">
        <f t="shared" si="4"/>
        <v>-20.346226409605361</v>
      </c>
      <c r="J55" s="244"/>
    </row>
    <row r="56" spans="1:10" x14ac:dyDescent="0.25">
      <c r="A56" s="19" t="s">
        <v>172</v>
      </c>
      <c r="B56" s="210">
        <v>25.40598683</v>
      </c>
      <c r="C56" s="28">
        <f t="shared" si="0"/>
        <v>0.23573606331850658</v>
      </c>
      <c r="D56" s="210">
        <v>41.722992720000001</v>
      </c>
      <c r="E56" s="28">
        <f t="shared" si="1"/>
        <v>0.35296491681618059</v>
      </c>
      <c r="F56" s="210">
        <v>44.6109753</v>
      </c>
      <c r="G56" s="29">
        <f t="shared" si="2"/>
        <v>0.32445307677279717</v>
      </c>
      <c r="H56" s="28">
        <f t="shared" si="3"/>
        <v>6.921801126254401</v>
      </c>
      <c r="I56" s="28">
        <f t="shared" si="4"/>
        <v>75.592373555520737</v>
      </c>
      <c r="J56" s="244"/>
    </row>
    <row r="57" spans="1:10" x14ac:dyDescent="0.25">
      <c r="A57" s="19" t="s">
        <v>2</v>
      </c>
      <c r="B57" s="210">
        <v>97.901611970000005</v>
      </c>
      <c r="C57" s="28">
        <f t="shared" si="0"/>
        <v>0.90840559560912693</v>
      </c>
      <c r="D57" s="210">
        <v>38.459270479999994</v>
      </c>
      <c r="E57" s="28">
        <f t="shared" si="1"/>
        <v>0.32535473418418265</v>
      </c>
      <c r="F57" s="210">
        <v>43.760956780000001</v>
      </c>
      <c r="G57" s="29">
        <f t="shared" si="2"/>
        <v>0.31827094059950756</v>
      </c>
      <c r="H57" s="28">
        <f t="shared" si="3"/>
        <v>13.785197258895089</v>
      </c>
      <c r="I57" s="28">
        <f t="shared" si="4"/>
        <v>-55.301086571067216</v>
      </c>
      <c r="J57" s="244"/>
    </row>
    <row r="58" spans="1:10" x14ac:dyDescent="0.25">
      <c r="A58" s="19" t="s">
        <v>203</v>
      </c>
      <c r="B58" s="210">
        <v>32.639959510000004</v>
      </c>
      <c r="C58" s="28">
        <f t="shared" si="0"/>
        <v>0.30285836221394485</v>
      </c>
      <c r="D58" s="210">
        <v>23.468313739999999</v>
      </c>
      <c r="E58" s="28">
        <f t="shared" si="1"/>
        <v>0.19853540858502269</v>
      </c>
      <c r="F58" s="210">
        <v>41.254968959999999</v>
      </c>
      <c r="G58" s="29">
        <f t="shared" si="2"/>
        <v>0.30004503423708484</v>
      </c>
      <c r="H58" s="28">
        <f t="shared" si="3"/>
        <v>75.790086228837012</v>
      </c>
      <c r="I58" s="28">
        <f t="shared" si="4"/>
        <v>26.394056792137221</v>
      </c>
      <c r="J58" s="244"/>
    </row>
    <row r="59" spans="1:10" x14ac:dyDescent="0.25">
      <c r="A59" s="19" t="s">
        <v>183</v>
      </c>
      <c r="B59" s="210">
        <v>47.201564689999998</v>
      </c>
      <c r="C59" s="28">
        <f t="shared" si="0"/>
        <v>0.43797200702927486</v>
      </c>
      <c r="D59" s="210">
        <v>72.002449949999999</v>
      </c>
      <c r="E59" s="28">
        <f t="shared" si="1"/>
        <v>0.60912070540377472</v>
      </c>
      <c r="F59" s="210">
        <v>41.042215810000002</v>
      </c>
      <c r="G59" s="29">
        <f t="shared" si="2"/>
        <v>0.29849769272198901</v>
      </c>
      <c r="H59" s="28">
        <f t="shared" si="3"/>
        <v>-42.998862068581602</v>
      </c>
      <c r="I59" s="28">
        <f t="shared" si="4"/>
        <v>-13.049035387813957</v>
      </c>
      <c r="J59" s="244"/>
    </row>
    <row r="60" spans="1:10" x14ac:dyDescent="0.25">
      <c r="A60" s="19" t="s">
        <v>256</v>
      </c>
      <c r="B60" s="210">
        <v>28.588379960000001</v>
      </c>
      <c r="C60" s="28">
        <f t="shared" si="0"/>
        <v>0.26526472651974076</v>
      </c>
      <c r="D60" s="210">
        <v>56.583250169999999</v>
      </c>
      <c r="E60" s="28">
        <f t="shared" si="1"/>
        <v>0.47867856276449733</v>
      </c>
      <c r="F60" s="210">
        <v>38.527376329999996</v>
      </c>
      <c r="G60" s="29">
        <f t="shared" si="2"/>
        <v>0.28020740874167654</v>
      </c>
      <c r="H60" s="28">
        <f t="shared" si="3"/>
        <v>-31.910280490697385</v>
      </c>
      <c r="I60" s="28">
        <f t="shared" si="4"/>
        <v>34.76586075848418</v>
      </c>
      <c r="J60" s="244"/>
    </row>
    <row r="61" spans="1:10" x14ac:dyDescent="0.25">
      <c r="A61" s="19" t="s">
        <v>21</v>
      </c>
      <c r="B61" s="210">
        <v>34.04742495</v>
      </c>
      <c r="C61" s="28">
        <f t="shared" si="0"/>
        <v>0.31591789673636156</v>
      </c>
      <c r="D61" s="210">
        <v>39.191821060000002</v>
      </c>
      <c r="E61" s="28">
        <f t="shared" si="1"/>
        <v>0.33155190839621862</v>
      </c>
      <c r="F61" s="210">
        <v>37.982749869999999</v>
      </c>
      <c r="G61" s="29">
        <f t="shared" si="2"/>
        <v>0.27624637158769005</v>
      </c>
      <c r="H61" s="28">
        <f t="shared" si="3"/>
        <v>-3.0850089567131866</v>
      </c>
      <c r="I61" s="28">
        <f t="shared" si="4"/>
        <v>11.558362859391513</v>
      </c>
      <c r="J61" s="244"/>
    </row>
    <row r="62" spans="1:10" x14ac:dyDescent="0.25">
      <c r="A62" s="19" t="s">
        <v>110</v>
      </c>
      <c r="B62" s="210">
        <v>14.38808978</v>
      </c>
      <c r="C62" s="28">
        <f t="shared" si="0"/>
        <v>0.13350363700123347</v>
      </c>
      <c r="D62" s="210">
        <v>28.49920904</v>
      </c>
      <c r="E62" s="28">
        <f t="shared" si="1"/>
        <v>0.24109538392025828</v>
      </c>
      <c r="F62" s="210">
        <v>36.977534200000001</v>
      </c>
      <c r="G62" s="29">
        <f t="shared" si="2"/>
        <v>0.26893549540176348</v>
      </c>
      <c r="H62" s="28">
        <f t="shared" si="3"/>
        <v>29.749334966104723</v>
      </c>
      <c r="I62" s="28">
        <f t="shared" si="4"/>
        <v>157.00099711221011</v>
      </c>
      <c r="J62" s="244"/>
    </row>
    <row r="63" spans="1:10" x14ac:dyDescent="0.25">
      <c r="A63" s="19" t="s">
        <v>13</v>
      </c>
      <c r="B63" s="210">
        <v>36.788885759999999</v>
      </c>
      <c r="C63" s="28">
        <f t="shared" si="0"/>
        <v>0.34135525460857158</v>
      </c>
      <c r="D63" s="210">
        <v>2.1990932500000002</v>
      </c>
      <c r="E63" s="28">
        <f t="shared" si="1"/>
        <v>1.8603717409877936E-2</v>
      </c>
      <c r="F63" s="210">
        <v>36.586755070000002</v>
      </c>
      <c r="G63" s="29">
        <f t="shared" si="2"/>
        <v>0.26609338109660735</v>
      </c>
      <c r="H63" s="28">
        <f t="shared" si="3"/>
        <v>1563.7200387023149</v>
      </c>
      <c r="I63" s="28">
        <f t="shared" si="4"/>
        <v>-0.54943411800683073</v>
      </c>
      <c r="J63" s="244"/>
    </row>
    <row r="64" spans="1:10" x14ac:dyDescent="0.25">
      <c r="A64" s="19" t="s">
        <v>99</v>
      </c>
      <c r="B64" s="210">
        <v>24.398532600000003</v>
      </c>
      <c r="C64" s="28">
        <f t="shared" si="0"/>
        <v>0.22638813695205906</v>
      </c>
      <c r="D64" s="210">
        <v>35.629871539999996</v>
      </c>
      <c r="E64" s="28">
        <f t="shared" si="1"/>
        <v>0.30141880590121045</v>
      </c>
      <c r="F64" s="210">
        <v>36.219982829999999</v>
      </c>
      <c r="G64" s="29">
        <f t="shared" si="2"/>
        <v>0.26342586753200586</v>
      </c>
      <c r="H64" s="28">
        <f t="shared" si="3"/>
        <v>1.6562262632283442</v>
      </c>
      <c r="I64" s="28">
        <f t="shared" si="4"/>
        <v>48.451480356650613</v>
      </c>
      <c r="J64" s="244"/>
    </row>
    <row r="65" spans="1:10" x14ac:dyDescent="0.25">
      <c r="A65" s="19" t="s">
        <v>210</v>
      </c>
      <c r="B65" s="210">
        <v>63.775991220000002</v>
      </c>
      <c r="C65" s="28">
        <f t="shared" si="0"/>
        <v>0.59176213878398054</v>
      </c>
      <c r="D65" s="210">
        <v>131.51829921999999</v>
      </c>
      <c r="E65" s="28">
        <f t="shared" si="1"/>
        <v>1.112608241108761</v>
      </c>
      <c r="F65" s="210">
        <v>32.992837940000001</v>
      </c>
      <c r="G65" s="29">
        <f t="shared" si="2"/>
        <v>0.23995502696618418</v>
      </c>
      <c r="H65" s="28">
        <f t="shared" si="3"/>
        <v>-74.913880322607767</v>
      </c>
      <c r="I65" s="28">
        <f t="shared" si="4"/>
        <v>-48.267620292738741</v>
      </c>
      <c r="J65" s="244"/>
    </row>
    <row r="66" spans="1:10" x14ac:dyDescent="0.25">
      <c r="A66" s="19" t="s">
        <v>143</v>
      </c>
      <c r="B66" s="210">
        <v>27.205109879999998</v>
      </c>
      <c r="C66" s="28">
        <f t="shared" si="0"/>
        <v>0.25242969494441042</v>
      </c>
      <c r="D66" s="210">
        <v>48.603072500000003</v>
      </c>
      <c r="E66" s="28">
        <f t="shared" si="1"/>
        <v>0.41116847866356254</v>
      </c>
      <c r="F66" s="210">
        <v>32.647011599999999</v>
      </c>
      <c r="G66" s="29">
        <f t="shared" si="2"/>
        <v>0.2374398517366017</v>
      </c>
      <c r="H66" s="28">
        <f t="shared" si="3"/>
        <v>-32.829325553441102</v>
      </c>
      <c r="I66" s="28">
        <f t="shared" si="4"/>
        <v>20.00323374543931</v>
      </c>
      <c r="J66" s="244"/>
    </row>
    <row r="67" spans="1:10" x14ac:dyDescent="0.25">
      <c r="A67" s="19" t="s">
        <v>229</v>
      </c>
      <c r="B67" s="210">
        <v>33.525428760000004</v>
      </c>
      <c r="C67" s="28">
        <f t="shared" si="0"/>
        <v>0.31107441918434792</v>
      </c>
      <c r="D67" s="210">
        <v>78.563118540000005</v>
      </c>
      <c r="E67" s="28">
        <f t="shared" si="1"/>
        <v>0.66462213739999509</v>
      </c>
      <c r="F67" s="210">
        <v>32.510457680000002</v>
      </c>
      <c r="G67" s="29">
        <f t="shared" si="2"/>
        <v>0.23644670287151995</v>
      </c>
      <c r="H67" s="28">
        <f t="shared" si="3"/>
        <v>-58.61867720608943</v>
      </c>
      <c r="I67" s="28">
        <f t="shared" si="4"/>
        <v>-3.027466366697118</v>
      </c>
      <c r="J67" s="244"/>
    </row>
    <row r="68" spans="1:10" x14ac:dyDescent="0.25">
      <c r="A68" s="19" t="s">
        <v>201</v>
      </c>
      <c r="B68" s="210">
        <v>25.934941999999999</v>
      </c>
      <c r="C68" s="28">
        <f t="shared" ref="C68:C131" si="5">(B68/$B$268)*100</f>
        <v>0.2406441115782392</v>
      </c>
      <c r="D68" s="210">
        <v>24.680533100000002</v>
      </c>
      <c r="E68" s="28">
        <f t="shared" ref="E68:E131" si="6">(D68/$D$268)*100</f>
        <v>0.20879044729801183</v>
      </c>
      <c r="F68" s="210">
        <v>32.171625079999998</v>
      </c>
      <c r="G68" s="29">
        <f t="shared" ref="G68:G131" si="7">(F68/$F$268)*100</f>
        <v>0.23398239271372501</v>
      </c>
      <c r="H68" s="28">
        <f t="shared" si="3"/>
        <v>30.352229223119977</v>
      </c>
      <c r="I68" s="28">
        <f t="shared" si="4"/>
        <v>24.047414796609146</v>
      </c>
      <c r="J68" s="244"/>
    </row>
    <row r="69" spans="1:10" x14ac:dyDescent="0.25">
      <c r="A69" s="19" t="s">
        <v>171</v>
      </c>
      <c r="B69" s="210">
        <v>19.22562769</v>
      </c>
      <c r="C69" s="28">
        <f t="shared" si="5"/>
        <v>0.17838999196505029</v>
      </c>
      <c r="D69" s="210">
        <v>34.714505869999996</v>
      </c>
      <c r="E69" s="28">
        <f t="shared" si="6"/>
        <v>0.29367506686177525</v>
      </c>
      <c r="F69" s="210">
        <v>32.144992559999999</v>
      </c>
      <c r="G69" s="29">
        <f t="shared" si="7"/>
        <v>0.23378869591606247</v>
      </c>
      <c r="H69" s="28">
        <f t="shared" ref="H69:H132" si="8">((F69/D69)-1)*100</f>
        <v>-7.4018432514130978</v>
      </c>
      <c r="I69" s="28">
        <f t="shared" ref="I69:I132" si="9">((F69/B69)-1)*100</f>
        <v>67.19866356675503</v>
      </c>
      <c r="J69" s="244"/>
    </row>
    <row r="70" spans="1:10" x14ac:dyDescent="0.25">
      <c r="A70" s="19" t="s">
        <v>22</v>
      </c>
      <c r="B70" s="210">
        <v>26.936661090000001</v>
      </c>
      <c r="C70" s="28">
        <f t="shared" si="5"/>
        <v>0.24993882295503783</v>
      </c>
      <c r="D70" s="210">
        <v>33.575866470000001</v>
      </c>
      <c r="E70" s="28">
        <f t="shared" si="6"/>
        <v>0.2840424941505667</v>
      </c>
      <c r="F70" s="210">
        <v>31.74330316</v>
      </c>
      <c r="G70" s="29">
        <f t="shared" si="7"/>
        <v>0.23086723184000094</v>
      </c>
      <c r="H70" s="28">
        <f t="shared" si="8"/>
        <v>-5.4579777163379912</v>
      </c>
      <c r="I70" s="28">
        <f t="shared" si="9"/>
        <v>17.844238578568383</v>
      </c>
      <c r="J70" s="244"/>
    </row>
    <row r="71" spans="1:10" x14ac:dyDescent="0.25">
      <c r="A71" s="19" t="s">
        <v>23</v>
      </c>
      <c r="B71" s="210">
        <v>28.172254809999998</v>
      </c>
      <c r="C71" s="28">
        <f t="shared" si="5"/>
        <v>0.26140360097617438</v>
      </c>
      <c r="D71" s="210">
        <v>37.62513165</v>
      </c>
      <c r="E71" s="28">
        <f t="shared" si="6"/>
        <v>0.31829815162501823</v>
      </c>
      <c r="F71" s="210">
        <v>30.671331329999997</v>
      </c>
      <c r="G71" s="29">
        <f t="shared" si="7"/>
        <v>0.22307084191311974</v>
      </c>
      <c r="H71" s="28">
        <f t="shared" si="8"/>
        <v>-18.481796647746751</v>
      </c>
      <c r="I71" s="28">
        <f t="shared" si="9"/>
        <v>8.8707011094934849</v>
      </c>
      <c r="J71" s="244"/>
    </row>
    <row r="72" spans="1:10" x14ac:dyDescent="0.25">
      <c r="A72" s="19" t="s">
        <v>25</v>
      </c>
      <c r="B72" s="210">
        <v>30.218716199999999</v>
      </c>
      <c r="C72" s="28">
        <f t="shared" si="5"/>
        <v>0.28039222578496398</v>
      </c>
      <c r="D72" s="210">
        <v>42.502073960000004</v>
      </c>
      <c r="E72" s="28">
        <f t="shared" si="6"/>
        <v>0.35955572747339004</v>
      </c>
      <c r="F72" s="210">
        <v>30.302713899999997</v>
      </c>
      <c r="G72" s="29">
        <f t="shared" si="7"/>
        <v>0.22038990838697958</v>
      </c>
      <c r="H72" s="28">
        <f t="shared" si="8"/>
        <v>-28.702975933553731</v>
      </c>
      <c r="I72" s="28">
        <f t="shared" si="9"/>
        <v>0.27796581245895791</v>
      </c>
      <c r="J72" s="244"/>
    </row>
    <row r="73" spans="1:10" x14ac:dyDescent="0.25">
      <c r="A73" s="19" t="s">
        <v>238</v>
      </c>
      <c r="B73" s="210">
        <v>45.527448490000005</v>
      </c>
      <c r="C73" s="28">
        <f t="shared" si="5"/>
        <v>0.42243828400696248</v>
      </c>
      <c r="D73" s="210">
        <v>68.62543079000001</v>
      </c>
      <c r="E73" s="28">
        <f t="shared" si="6"/>
        <v>0.58055206233218903</v>
      </c>
      <c r="F73" s="210">
        <v>29.939366120000003</v>
      </c>
      <c r="G73" s="29">
        <f t="shared" si="7"/>
        <v>0.2177473007244754</v>
      </c>
      <c r="H73" s="28">
        <f t="shared" si="8"/>
        <v>-56.372782253830714</v>
      </c>
      <c r="I73" s="28">
        <f t="shared" si="9"/>
        <v>-34.238866633222123</v>
      </c>
      <c r="J73" s="244"/>
    </row>
    <row r="74" spans="1:10" x14ac:dyDescent="0.25">
      <c r="A74" s="19" t="s">
        <v>198</v>
      </c>
      <c r="B74" s="210">
        <v>20.985986559999997</v>
      </c>
      <c r="C74" s="28">
        <f t="shared" si="5"/>
        <v>0.19472394005446658</v>
      </c>
      <c r="D74" s="210">
        <v>25.7698456</v>
      </c>
      <c r="E74" s="28">
        <f t="shared" si="6"/>
        <v>0.21800572815117605</v>
      </c>
      <c r="F74" s="210">
        <v>29.87118019</v>
      </c>
      <c r="G74" s="29">
        <f t="shared" si="7"/>
        <v>0.21725138834792812</v>
      </c>
      <c r="H74" s="28">
        <f t="shared" si="8"/>
        <v>15.915247043622172</v>
      </c>
      <c r="I74" s="28">
        <f t="shared" si="9"/>
        <v>42.338698753078809</v>
      </c>
      <c r="J74" s="244"/>
    </row>
    <row r="75" spans="1:10" x14ac:dyDescent="0.25">
      <c r="A75" s="19" t="s">
        <v>130</v>
      </c>
      <c r="B75" s="210">
        <v>20.903070070000002</v>
      </c>
      <c r="C75" s="28">
        <f t="shared" si="5"/>
        <v>0.19395457781447256</v>
      </c>
      <c r="D75" s="210">
        <v>26.32138093</v>
      </c>
      <c r="E75" s="28">
        <f t="shared" si="6"/>
        <v>0.22267156368174471</v>
      </c>
      <c r="F75" s="210">
        <v>28.720028039999999</v>
      </c>
      <c r="G75" s="29">
        <f t="shared" si="7"/>
        <v>0.20887912447363613</v>
      </c>
      <c r="H75" s="28">
        <f t="shared" si="8"/>
        <v>9.1129227466410168</v>
      </c>
      <c r="I75" s="28">
        <f t="shared" si="9"/>
        <v>37.396219520972963</v>
      </c>
      <c r="J75" s="244"/>
    </row>
    <row r="76" spans="1:10" x14ac:dyDescent="0.25">
      <c r="A76" s="19" t="s">
        <v>157</v>
      </c>
      <c r="B76" s="210">
        <v>147.20429009999998</v>
      </c>
      <c r="C76" s="28">
        <f t="shared" si="5"/>
        <v>1.3658733307219231</v>
      </c>
      <c r="D76" s="210">
        <v>103.48285076000001</v>
      </c>
      <c r="E76" s="28">
        <f t="shared" si="6"/>
        <v>0.87543614274092818</v>
      </c>
      <c r="F76" s="210">
        <v>28.17472562</v>
      </c>
      <c r="G76" s="29">
        <f t="shared" si="7"/>
        <v>0.20491317110115626</v>
      </c>
      <c r="H76" s="28">
        <f t="shared" si="8"/>
        <v>-72.773531640190782</v>
      </c>
      <c r="I76" s="28">
        <f t="shared" si="9"/>
        <v>-80.860119225560538</v>
      </c>
      <c r="J76" s="244"/>
    </row>
    <row r="77" spans="1:10" x14ac:dyDescent="0.25">
      <c r="A77" s="19" t="s">
        <v>39</v>
      </c>
      <c r="B77" s="210">
        <v>28.233215480000002</v>
      </c>
      <c r="C77" s="28">
        <f t="shared" si="5"/>
        <v>0.26196924042404229</v>
      </c>
      <c r="D77" s="210">
        <v>57.989718590000003</v>
      </c>
      <c r="E77" s="28">
        <f t="shared" si="6"/>
        <v>0.49057689451172887</v>
      </c>
      <c r="F77" s="210">
        <v>28.155763820000001</v>
      </c>
      <c r="G77" s="29">
        <f t="shared" si="7"/>
        <v>0.20477526301217641</v>
      </c>
      <c r="H77" s="28">
        <f t="shared" si="8"/>
        <v>-51.446972834844388</v>
      </c>
      <c r="I77" s="28">
        <f t="shared" si="9"/>
        <v>-0.27432815810465305</v>
      </c>
      <c r="J77" s="244"/>
    </row>
    <row r="78" spans="1:10" x14ac:dyDescent="0.25">
      <c r="A78" s="19" t="s">
        <v>9</v>
      </c>
      <c r="B78" s="210">
        <v>60.44209025</v>
      </c>
      <c r="C78" s="28">
        <f t="shared" si="5"/>
        <v>0.56082767064383654</v>
      </c>
      <c r="D78" s="210">
        <v>26.439060530000003</v>
      </c>
      <c r="E78" s="28">
        <f t="shared" si="6"/>
        <v>0.22366710037547408</v>
      </c>
      <c r="F78" s="210">
        <v>28.07586195</v>
      </c>
      <c r="G78" s="29">
        <f t="shared" si="7"/>
        <v>0.20419414127280483</v>
      </c>
      <c r="H78" s="28">
        <f t="shared" si="8"/>
        <v>6.1908456170095105</v>
      </c>
      <c r="I78" s="28">
        <f t="shared" si="9"/>
        <v>-53.549154514887086</v>
      </c>
      <c r="J78" s="244"/>
    </row>
    <row r="79" spans="1:10" x14ac:dyDescent="0.25">
      <c r="A79" s="19" t="s">
        <v>121</v>
      </c>
      <c r="B79" s="210">
        <v>12.91649425</v>
      </c>
      <c r="C79" s="28">
        <f t="shared" si="5"/>
        <v>0.11984905474231194</v>
      </c>
      <c r="D79" s="210">
        <v>20.580516899999999</v>
      </c>
      <c r="E79" s="28">
        <f t="shared" si="6"/>
        <v>0.17410545030631011</v>
      </c>
      <c r="F79" s="210">
        <v>26.575507909999999</v>
      </c>
      <c r="G79" s="29">
        <f t="shared" si="7"/>
        <v>0.19328215198647111</v>
      </c>
      <c r="H79" s="28">
        <f t="shared" si="8"/>
        <v>29.129448201565822</v>
      </c>
      <c r="I79" s="28">
        <f t="shared" si="9"/>
        <v>105.74861410246825</v>
      </c>
      <c r="J79" s="244"/>
    </row>
    <row r="80" spans="1:10" x14ac:dyDescent="0.25">
      <c r="A80" s="19" t="s">
        <v>232</v>
      </c>
      <c r="B80" s="210">
        <v>28.42458186</v>
      </c>
      <c r="C80" s="28">
        <f t="shared" si="5"/>
        <v>0.26374488320361905</v>
      </c>
      <c r="D80" s="210">
        <v>43.860458250000001</v>
      </c>
      <c r="E80" s="28">
        <f t="shared" si="6"/>
        <v>0.37104728085120958</v>
      </c>
      <c r="F80" s="210">
        <v>26.373067160000002</v>
      </c>
      <c r="G80" s="29">
        <f t="shared" si="7"/>
        <v>0.19180981196789967</v>
      </c>
      <c r="H80" s="28">
        <f t="shared" si="8"/>
        <v>-39.870516149931014</v>
      </c>
      <c r="I80" s="28">
        <f t="shared" si="9"/>
        <v>-7.2173962315588476</v>
      </c>
      <c r="J80" s="244"/>
    </row>
    <row r="81" spans="1:10" x14ac:dyDescent="0.25">
      <c r="A81" s="19" t="s">
        <v>231</v>
      </c>
      <c r="B81" s="210">
        <v>26.008571870000001</v>
      </c>
      <c r="C81" s="28">
        <f t="shared" si="5"/>
        <v>0.24132730549676704</v>
      </c>
      <c r="D81" s="210">
        <v>48.912153009999997</v>
      </c>
      <c r="E81" s="28">
        <f t="shared" si="6"/>
        <v>0.41378321383449757</v>
      </c>
      <c r="F81" s="210">
        <v>25.65143788</v>
      </c>
      <c r="G81" s="29">
        <f t="shared" si="7"/>
        <v>0.18656144340812647</v>
      </c>
      <c r="H81" s="28">
        <f t="shared" si="8"/>
        <v>-47.556105586364986</v>
      </c>
      <c r="I81" s="28">
        <f t="shared" si="9"/>
        <v>-1.3731395625453113</v>
      </c>
      <c r="J81" s="244"/>
    </row>
    <row r="82" spans="1:10" x14ac:dyDescent="0.25">
      <c r="A82" s="19" t="s">
        <v>222</v>
      </c>
      <c r="B82" s="210">
        <v>20.847267110000001</v>
      </c>
      <c r="C82" s="28">
        <f t="shared" si="5"/>
        <v>0.19343679552166329</v>
      </c>
      <c r="D82" s="210">
        <v>35.140399409999993</v>
      </c>
      <c r="E82" s="28">
        <f t="shared" si="6"/>
        <v>0.29727800778520014</v>
      </c>
      <c r="F82" s="210">
        <v>25.604111379999999</v>
      </c>
      <c r="G82" s="29">
        <f t="shared" si="7"/>
        <v>0.18621724047522425</v>
      </c>
      <c r="H82" s="28">
        <f t="shared" si="8"/>
        <v>-27.137676833821722</v>
      </c>
      <c r="I82" s="28">
        <f t="shared" si="9"/>
        <v>22.817591605176091</v>
      </c>
      <c r="J82" s="244"/>
    </row>
    <row r="83" spans="1:10" x14ac:dyDescent="0.25">
      <c r="A83" s="19" t="s">
        <v>142</v>
      </c>
      <c r="B83" s="210">
        <v>11.375693800000001</v>
      </c>
      <c r="C83" s="28">
        <f t="shared" si="5"/>
        <v>0.10555233661548517</v>
      </c>
      <c r="D83" s="210">
        <v>21.519049149999997</v>
      </c>
      <c r="E83" s="28">
        <f t="shared" si="6"/>
        <v>0.18204517217079078</v>
      </c>
      <c r="F83" s="210">
        <v>24.833757780000003</v>
      </c>
      <c r="G83" s="29">
        <f t="shared" si="7"/>
        <v>0.18061450271748242</v>
      </c>
      <c r="H83" s="28">
        <f t="shared" si="8"/>
        <v>15.403601743248995</v>
      </c>
      <c r="I83" s="28">
        <f t="shared" si="9"/>
        <v>118.30543452215636</v>
      </c>
      <c r="J83" s="244"/>
    </row>
    <row r="84" spans="1:10" x14ac:dyDescent="0.25">
      <c r="A84" s="19" t="s">
        <v>219</v>
      </c>
      <c r="B84" s="210">
        <v>12.660599230000001</v>
      </c>
      <c r="C84" s="28">
        <f t="shared" si="5"/>
        <v>0.11747466617629181</v>
      </c>
      <c r="D84" s="210">
        <v>30.200228190000001</v>
      </c>
      <c r="E84" s="28">
        <f t="shared" si="6"/>
        <v>0.25548553293981019</v>
      </c>
      <c r="F84" s="210">
        <v>24.571184079999998</v>
      </c>
      <c r="G84" s="29">
        <f t="shared" si="7"/>
        <v>0.17870481918620532</v>
      </c>
      <c r="H84" s="28">
        <f t="shared" si="8"/>
        <v>-18.639078071151495</v>
      </c>
      <c r="I84" s="28">
        <f t="shared" si="9"/>
        <v>94.075996195955696</v>
      </c>
      <c r="J84" s="244"/>
    </row>
    <row r="85" spans="1:10" x14ac:dyDescent="0.25">
      <c r="A85" s="19" t="s">
        <v>147</v>
      </c>
      <c r="B85" s="210">
        <v>12.19107865</v>
      </c>
      <c r="C85" s="28">
        <f t="shared" si="5"/>
        <v>0.11311809723382801</v>
      </c>
      <c r="D85" s="210">
        <v>12.427321699999998</v>
      </c>
      <c r="E85" s="28">
        <f t="shared" si="6"/>
        <v>0.10513168601124295</v>
      </c>
      <c r="F85" s="210">
        <v>23.777141409999999</v>
      </c>
      <c r="G85" s="29">
        <f t="shared" si="7"/>
        <v>0.17292979217462626</v>
      </c>
      <c r="H85" s="28">
        <f t="shared" si="8"/>
        <v>91.329571922162444</v>
      </c>
      <c r="I85" s="28">
        <f t="shared" si="9"/>
        <v>95.037224290239493</v>
      </c>
      <c r="J85" s="244"/>
    </row>
    <row r="86" spans="1:10" x14ac:dyDescent="0.25">
      <c r="A86" s="19" t="s">
        <v>103</v>
      </c>
      <c r="B86" s="210">
        <v>24.307663359999999</v>
      </c>
      <c r="C86" s="28">
        <f t="shared" si="5"/>
        <v>0.22554498305067031</v>
      </c>
      <c r="D86" s="210">
        <v>27.029013859999999</v>
      </c>
      <c r="E86" s="28">
        <f t="shared" si="6"/>
        <v>0.22865794150344187</v>
      </c>
      <c r="F86" s="210">
        <v>23.484310069999999</v>
      </c>
      <c r="G86" s="29">
        <f t="shared" si="7"/>
        <v>0.17080004655486392</v>
      </c>
      <c r="H86" s="28">
        <f t="shared" si="8"/>
        <v>-13.114439943537025</v>
      </c>
      <c r="I86" s="28">
        <f t="shared" si="9"/>
        <v>-3.3872169356882198</v>
      </c>
      <c r="J86" s="244"/>
    </row>
    <row r="87" spans="1:10" x14ac:dyDescent="0.25">
      <c r="A87" s="19" t="s">
        <v>7</v>
      </c>
      <c r="B87" s="210">
        <v>22.899933949999998</v>
      </c>
      <c r="C87" s="28">
        <f t="shared" si="5"/>
        <v>0.21248299921388325</v>
      </c>
      <c r="D87" s="210">
        <v>20.020333350000001</v>
      </c>
      <c r="E87" s="28">
        <f t="shared" si="6"/>
        <v>0.16936645323928615</v>
      </c>
      <c r="F87" s="210">
        <v>22.4910143</v>
      </c>
      <c r="G87" s="29">
        <f t="shared" si="7"/>
        <v>0.16357586312119879</v>
      </c>
      <c r="H87" s="28">
        <f t="shared" si="8"/>
        <v>12.34085820054538</v>
      </c>
      <c r="I87" s="28">
        <f t="shared" si="9"/>
        <v>-1.7856804779124658</v>
      </c>
      <c r="J87" s="244"/>
    </row>
    <row r="88" spans="1:10" x14ac:dyDescent="0.25">
      <c r="A88" s="19" t="s">
        <v>27</v>
      </c>
      <c r="B88" s="210">
        <v>19.811057949999999</v>
      </c>
      <c r="C88" s="28">
        <f t="shared" si="5"/>
        <v>0.18382205905078805</v>
      </c>
      <c r="D88" s="210">
        <v>23.503024850000003</v>
      </c>
      <c r="E88" s="28">
        <f t="shared" si="6"/>
        <v>0.19882905492376854</v>
      </c>
      <c r="F88" s="210">
        <v>22.482645269999999</v>
      </c>
      <c r="G88" s="29">
        <f t="shared" si="7"/>
        <v>0.16351499564374858</v>
      </c>
      <c r="H88" s="28">
        <f t="shared" si="8"/>
        <v>-4.3414819433337914</v>
      </c>
      <c r="I88" s="28">
        <f t="shared" si="9"/>
        <v>13.485333931901412</v>
      </c>
      <c r="J88" s="244"/>
    </row>
    <row r="89" spans="1:10" x14ac:dyDescent="0.25">
      <c r="A89" s="19" t="s">
        <v>106</v>
      </c>
      <c r="B89" s="210">
        <v>15.36659423</v>
      </c>
      <c r="C89" s="28">
        <f t="shared" si="5"/>
        <v>0.14258294529679869</v>
      </c>
      <c r="D89" s="210">
        <v>19.001190390000001</v>
      </c>
      <c r="E89" s="28">
        <f t="shared" si="6"/>
        <v>0.16074478718301205</v>
      </c>
      <c r="F89" s="210">
        <v>22.118328649999999</v>
      </c>
      <c r="G89" s="29">
        <f t="shared" si="7"/>
        <v>0.16086534166322988</v>
      </c>
      <c r="H89" s="28">
        <f t="shared" si="8"/>
        <v>16.404963036634236</v>
      </c>
      <c r="I89" s="28">
        <f t="shared" si="9"/>
        <v>43.937741303916745</v>
      </c>
      <c r="J89" s="244"/>
    </row>
    <row r="90" spans="1:10" x14ac:dyDescent="0.25">
      <c r="A90" s="19" t="s">
        <v>14</v>
      </c>
      <c r="B90" s="210">
        <v>39.045275570000001</v>
      </c>
      <c r="C90" s="28">
        <f t="shared" si="5"/>
        <v>0.3622917549177545</v>
      </c>
      <c r="D90" s="210">
        <v>68.796539879999997</v>
      </c>
      <c r="E90" s="28">
        <f t="shared" si="6"/>
        <v>0.58199959765458664</v>
      </c>
      <c r="F90" s="210">
        <v>21.905912579999999</v>
      </c>
      <c r="G90" s="29">
        <f t="shared" si="7"/>
        <v>0.15932045171173209</v>
      </c>
      <c r="H90" s="28">
        <f t="shared" si="8"/>
        <v>-68.158409393539401</v>
      </c>
      <c r="I90" s="28">
        <f t="shared" si="9"/>
        <v>-43.896125049169434</v>
      </c>
      <c r="J90" s="244"/>
    </row>
    <row r="91" spans="1:10" x14ac:dyDescent="0.25">
      <c r="A91" s="19" t="s">
        <v>226</v>
      </c>
      <c r="B91" s="210">
        <v>6.6599600000000009E-2</v>
      </c>
      <c r="C91" s="28">
        <f t="shared" si="5"/>
        <v>6.1796172798327836E-4</v>
      </c>
      <c r="D91" s="210">
        <v>8.09273752</v>
      </c>
      <c r="E91" s="28">
        <f t="shared" si="6"/>
        <v>6.8462309133274071E-2</v>
      </c>
      <c r="F91" s="210">
        <v>21.782947329999999</v>
      </c>
      <c r="G91" s="29">
        <f t="shared" si="7"/>
        <v>0.15842613246786127</v>
      </c>
      <c r="H91" s="28">
        <f t="shared" si="8"/>
        <v>169.16661112715786</v>
      </c>
      <c r="I91" s="28">
        <f t="shared" si="9"/>
        <v>32607.324563510883</v>
      </c>
      <c r="J91" s="244"/>
    </row>
    <row r="92" spans="1:10" x14ac:dyDescent="0.25">
      <c r="A92" s="19" t="s">
        <v>224</v>
      </c>
      <c r="B92" s="210">
        <v>274.43344287999997</v>
      </c>
      <c r="C92" s="28">
        <f t="shared" si="5"/>
        <v>2.5464021492400115</v>
      </c>
      <c r="D92" s="210">
        <v>98.868493639999997</v>
      </c>
      <c r="E92" s="28">
        <f t="shared" si="6"/>
        <v>0.8363999645848913</v>
      </c>
      <c r="F92" s="210">
        <v>21.283924969999998</v>
      </c>
      <c r="G92" s="29">
        <f t="shared" si="7"/>
        <v>0.1547967713298988</v>
      </c>
      <c r="H92" s="28">
        <f t="shared" si="8"/>
        <v>-78.472489883886539</v>
      </c>
      <c r="I92" s="28">
        <f t="shared" si="9"/>
        <v>-92.244412799460918</v>
      </c>
      <c r="J92" s="244"/>
    </row>
    <row r="93" spans="1:10" x14ac:dyDescent="0.25">
      <c r="A93" s="19" t="s">
        <v>117</v>
      </c>
      <c r="B93" s="210">
        <v>16.346830650000001</v>
      </c>
      <c r="C93" s="28">
        <f t="shared" si="5"/>
        <v>0.15167832412693194</v>
      </c>
      <c r="D93" s="210">
        <v>16.091533089999999</v>
      </c>
      <c r="E93" s="28">
        <f t="shared" si="6"/>
        <v>0.13612989549127114</v>
      </c>
      <c r="F93" s="210">
        <v>20.854593250000001</v>
      </c>
      <c r="G93" s="29">
        <f t="shared" si="7"/>
        <v>0.15167426623841843</v>
      </c>
      <c r="H93" s="28">
        <f t="shared" si="8"/>
        <v>29.599790979269592</v>
      </c>
      <c r="I93" s="28">
        <f t="shared" si="9"/>
        <v>27.575758852068354</v>
      </c>
      <c r="J93" s="244"/>
    </row>
    <row r="94" spans="1:10" x14ac:dyDescent="0.25">
      <c r="A94" s="19" t="s">
        <v>114</v>
      </c>
      <c r="B94" s="210">
        <v>39.79687869</v>
      </c>
      <c r="C94" s="28">
        <f t="shared" si="5"/>
        <v>0.36926570014854904</v>
      </c>
      <c r="D94" s="210">
        <v>30.618559789999999</v>
      </c>
      <c r="E94" s="28">
        <f t="shared" si="6"/>
        <v>0.25902450195352622</v>
      </c>
      <c r="F94" s="210">
        <v>19.992563180000001</v>
      </c>
      <c r="G94" s="29">
        <f t="shared" si="7"/>
        <v>0.14540477074764915</v>
      </c>
      <c r="H94" s="28">
        <f t="shared" si="8"/>
        <v>-34.704429871552747</v>
      </c>
      <c r="I94" s="28">
        <f t="shared" si="9"/>
        <v>-49.763489403947524</v>
      </c>
      <c r="J94" s="244"/>
    </row>
    <row r="95" spans="1:10" x14ac:dyDescent="0.25">
      <c r="A95" s="19" t="s">
        <v>116</v>
      </c>
      <c r="B95" s="210">
        <v>15.331090199999998</v>
      </c>
      <c r="C95" s="28">
        <f t="shared" si="5"/>
        <v>0.14225351191087487</v>
      </c>
      <c r="D95" s="210">
        <v>26.486201749999999</v>
      </c>
      <c r="E95" s="28">
        <f t="shared" si="6"/>
        <v>0.22406590198847379</v>
      </c>
      <c r="F95" s="210">
        <v>19.832533179999999</v>
      </c>
      <c r="G95" s="29">
        <f t="shared" si="7"/>
        <v>0.14424088169284177</v>
      </c>
      <c r="H95" s="28">
        <f t="shared" si="8"/>
        <v>-25.121263640604873</v>
      </c>
      <c r="I95" s="28">
        <f t="shared" si="9"/>
        <v>29.361532162924718</v>
      </c>
      <c r="J95" s="244"/>
    </row>
    <row r="96" spans="1:10" x14ac:dyDescent="0.25">
      <c r="A96" s="19" t="s">
        <v>202</v>
      </c>
      <c r="B96" s="210">
        <v>6.7227574800000003</v>
      </c>
      <c r="C96" s="28">
        <f t="shared" si="5"/>
        <v>6.237885556599905E-2</v>
      </c>
      <c r="D96" s="210">
        <v>17.291604579999998</v>
      </c>
      <c r="E96" s="28">
        <f t="shared" si="6"/>
        <v>0.146282166601926</v>
      </c>
      <c r="F96" s="210">
        <v>19.222382550000003</v>
      </c>
      <c r="G96" s="29">
        <f t="shared" si="7"/>
        <v>0.1398032909908434</v>
      </c>
      <c r="H96" s="28">
        <f t="shared" si="8"/>
        <v>11.165984978821463</v>
      </c>
      <c r="I96" s="28">
        <f t="shared" si="9"/>
        <v>185.93003105029459</v>
      </c>
      <c r="J96" s="244"/>
    </row>
    <row r="97" spans="1:10" x14ac:dyDescent="0.25">
      <c r="A97" s="19" t="s">
        <v>251</v>
      </c>
      <c r="B97" s="210">
        <v>21.289676870000001</v>
      </c>
      <c r="C97" s="28">
        <f t="shared" si="5"/>
        <v>0.19754180966238283</v>
      </c>
      <c r="D97" s="210">
        <v>25.649384940000001</v>
      </c>
      <c r="E97" s="28">
        <f t="shared" si="6"/>
        <v>0.2169866644631549</v>
      </c>
      <c r="F97" s="210">
        <v>18.503034410000001</v>
      </c>
      <c r="G97" s="29">
        <f t="shared" si="7"/>
        <v>0.13457151303207304</v>
      </c>
      <c r="H97" s="28">
        <f t="shared" si="8"/>
        <v>-27.861683805350534</v>
      </c>
      <c r="I97" s="28">
        <f t="shared" si="9"/>
        <v>-13.089172170230313</v>
      </c>
      <c r="J97" s="244"/>
    </row>
    <row r="98" spans="1:10" x14ac:dyDescent="0.25">
      <c r="A98" s="19" t="s">
        <v>258</v>
      </c>
      <c r="B98" s="210">
        <v>7.9979080199999997</v>
      </c>
      <c r="C98" s="28">
        <f t="shared" si="5"/>
        <v>7.4210671840229073E-2</v>
      </c>
      <c r="D98" s="210">
        <v>22.361506719999998</v>
      </c>
      <c r="E98" s="28">
        <f t="shared" si="6"/>
        <v>0.18917212895722649</v>
      </c>
      <c r="F98" s="210">
        <v>18.460025829999999</v>
      </c>
      <c r="G98" s="29">
        <f t="shared" si="7"/>
        <v>0.13425871408484558</v>
      </c>
      <c r="H98" s="28">
        <f t="shared" si="8"/>
        <v>-17.447307727750459</v>
      </c>
      <c r="I98" s="28">
        <f t="shared" si="9"/>
        <v>130.81067929060782</v>
      </c>
      <c r="J98" s="244"/>
    </row>
    <row r="99" spans="1:10" x14ac:dyDescent="0.25">
      <c r="A99" s="19" t="s">
        <v>12</v>
      </c>
      <c r="B99" s="210">
        <v>24.322585199999999</v>
      </c>
      <c r="C99" s="28">
        <f t="shared" si="5"/>
        <v>0.22568343922805106</v>
      </c>
      <c r="D99" s="210">
        <v>17.377837039999999</v>
      </c>
      <c r="E99" s="28">
        <f t="shared" si="6"/>
        <v>0.14701166923552222</v>
      </c>
      <c r="F99" s="210">
        <v>18.428343179999999</v>
      </c>
      <c r="G99" s="29">
        <f t="shared" si="7"/>
        <v>0.13402828797997593</v>
      </c>
      <c r="H99" s="28">
        <f t="shared" si="8"/>
        <v>6.0450914436702474</v>
      </c>
      <c r="I99" s="28">
        <f t="shared" si="9"/>
        <v>-24.2336164989567</v>
      </c>
      <c r="J99" s="244"/>
    </row>
    <row r="100" spans="1:10" x14ac:dyDescent="0.25">
      <c r="A100" s="19" t="s">
        <v>119</v>
      </c>
      <c r="B100" s="210">
        <v>20.328875409999998</v>
      </c>
      <c r="C100" s="28">
        <f t="shared" si="5"/>
        <v>0.18862676316855317</v>
      </c>
      <c r="D100" s="210">
        <v>19.623021000000001</v>
      </c>
      <c r="E100" s="28">
        <f t="shared" si="6"/>
        <v>0.16600530123590723</v>
      </c>
      <c r="F100" s="210">
        <v>18.07307879</v>
      </c>
      <c r="G100" s="29">
        <f t="shared" si="7"/>
        <v>0.1314444703515075</v>
      </c>
      <c r="H100" s="28">
        <f t="shared" si="8"/>
        <v>-7.8985912006107606</v>
      </c>
      <c r="I100" s="28">
        <f t="shared" si="9"/>
        <v>-11.096514561205616</v>
      </c>
      <c r="J100" s="244"/>
    </row>
    <row r="101" spans="1:10" x14ac:dyDescent="0.25">
      <c r="A101" s="19" t="s">
        <v>182</v>
      </c>
      <c r="B101" s="210">
        <v>7.33846475</v>
      </c>
      <c r="C101" s="28">
        <f t="shared" si="5"/>
        <v>6.8091855771721999E-2</v>
      </c>
      <c r="D101" s="210">
        <v>26.074862620000001</v>
      </c>
      <c r="E101" s="28">
        <f t="shared" si="6"/>
        <v>0.22058608732661486</v>
      </c>
      <c r="F101" s="210">
        <v>17.97352382</v>
      </c>
      <c r="G101" s="29">
        <f t="shared" si="7"/>
        <v>0.13072041273771837</v>
      </c>
      <c r="H101" s="28">
        <f t="shared" si="8"/>
        <v>-31.06953589004182</v>
      </c>
      <c r="I101" s="28">
        <f t="shared" si="9"/>
        <v>144.92212516248716</v>
      </c>
      <c r="J101" s="244"/>
    </row>
    <row r="102" spans="1:10" x14ac:dyDescent="0.25">
      <c r="A102" s="19" t="s">
        <v>32</v>
      </c>
      <c r="B102" s="210">
        <v>11.733194259999999</v>
      </c>
      <c r="C102" s="28">
        <f t="shared" si="5"/>
        <v>0.10886949770979229</v>
      </c>
      <c r="D102" s="210">
        <v>20.302578499999999</v>
      </c>
      <c r="E102" s="28">
        <f t="shared" si="6"/>
        <v>0.17175416872652552</v>
      </c>
      <c r="F102" s="210">
        <v>17.757811190000002</v>
      </c>
      <c r="G102" s="29">
        <f t="shared" si="7"/>
        <v>0.12915154709352225</v>
      </c>
      <c r="H102" s="28">
        <f t="shared" si="8"/>
        <v>-12.534207465322677</v>
      </c>
      <c r="I102" s="28">
        <f t="shared" si="9"/>
        <v>51.346775622208128</v>
      </c>
      <c r="J102" s="244"/>
    </row>
    <row r="103" spans="1:10" x14ac:dyDescent="0.25">
      <c r="A103" s="19" t="s">
        <v>132</v>
      </c>
      <c r="B103" s="210">
        <v>22.46115971</v>
      </c>
      <c r="C103" s="28">
        <f t="shared" si="5"/>
        <v>0.20841171819200102</v>
      </c>
      <c r="D103" s="210">
        <v>15.532312989999999</v>
      </c>
      <c r="E103" s="28">
        <f t="shared" si="6"/>
        <v>0.13139904894334795</v>
      </c>
      <c r="F103" s="210">
        <v>17.414117960000002</v>
      </c>
      <c r="G103" s="29">
        <f t="shared" si="7"/>
        <v>0.12665188585120279</v>
      </c>
      <c r="H103" s="28">
        <f t="shared" si="8"/>
        <v>12.115420100094209</v>
      </c>
      <c r="I103" s="28">
        <f t="shared" si="9"/>
        <v>-22.47008531689033</v>
      </c>
      <c r="J103" s="244"/>
    </row>
    <row r="104" spans="1:10" x14ac:dyDescent="0.25">
      <c r="A104" s="19" t="s">
        <v>230</v>
      </c>
      <c r="B104" s="210">
        <v>15.524670630000001</v>
      </c>
      <c r="C104" s="28">
        <f t="shared" si="5"/>
        <v>0.14404969832981057</v>
      </c>
      <c r="D104" s="210">
        <v>32.694205539999999</v>
      </c>
      <c r="E104" s="28">
        <f t="shared" si="6"/>
        <v>0.27658388783951088</v>
      </c>
      <c r="F104" s="210">
        <v>16.643602050000002</v>
      </c>
      <c r="G104" s="29">
        <f t="shared" si="7"/>
        <v>0.12104796762209624</v>
      </c>
      <c r="H104" s="28">
        <f t="shared" si="8"/>
        <v>-49.093113672276736</v>
      </c>
      <c r="I104" s="28">
        <f t="shared" si="9"/>
        <v>7.2074406386295253</v>
      </c>
      <c r="J104" s="244"/>
    </row>
    <row r="105" spans="1:10" x14ac:dyDescent="0.25">
      <c r="A105" s="19" t="s">
        <v>155</v>
      </c>
      <c r="B105" s="210">
        <v>20.14777604</v>
      </c>
      <c r="C105" s="28">
        <f t="shared" si="5"/>
        <v>0.18694638551430479</v>
      </c>
      <c r="D105" s="210">
        <v>29.380921269999998</v>
      </c>
      <c r="E105" s="28">
        <f t="shared" si="6"/>
        <v>0.24855442421504947</v>
      </c>
      <c r="F105" s="210">
        <v>16.427544229999999</v>
      </c>
      <c r="G105" s="29">
        <f t="shared" si="7"/>
        <v>0.11947659143073501</v>
      </c>
      <c r="H105" s="28">
        <f t="shared" si="8"/>
        <v>-44.087715701502916</v>
      </c>
      <c r="I105" s="28">
        <f t="shared" si="9"/>
        <v>-18.464726839399592</v>
      </c>
      <c r="J105" s="244"/>
    </row>
    <row r="106" spans="1:10" x14ac:dyDescent="0.25">
      <c r="A106" s="19" t="s">
        <v>234</v>
      </c>
      <c r="B106" s="210">
        <v>17.571399600000003</v>
      </c>
      <c r="C106" s="28">
        <f t="shared" si="5"/>
        <v>0.16304080594929529</v>
      </c>
      <c r="D106" s="210">
        <v>19.708467339999999</v>
      </c>
      <c r="E106" s="28">
        <f t="shared" si="6"/>
        <v>0.16672815351289383</v>
      </c>
      <c r="F106" s="210">
        <v>15.993606380000001</v>
      </c>
      <c r="G106" s="29">
        <f t="shared" si="7"/>
        <v>0.11632058621870209</v>
      </c>
      <c r="H106" s="28">
        <f t="shared" si="8"/>
        <v>-18.849060639334315</v>
      </c>
      <c r="I106" s="28">
        <f t="shared" si="9"/>
        <v>-8.9793258130672839</v>
      </c>
      <c r="J106" s="244"/>
    </row>
    <row r="107" spans="1:10" x14ac:dyDescent="0.25">
      <c r="A107" s="19" t="s">
        <v>206</v>
      </c>
      <c r="B107" s="210">
        <v>11.708103810000001</v>
      </c>
      <c r="C107" s="28">
        <f t="shared" si="5"/>
        <v>0.10863668943710181</v>
      </c>
      <c r="D107" s="210">
        <v>21.025294379999998</v>
      </c>
      <c r="E107" s="28">
        <f t="shared" si="6"/>
        <v>0.17786814411122157</v>
      </c>
      <c r="F107" s="210">
        <v>15.28381184</v>
      </c>
      <c r="G107" s="29">
        <f t="shared" si="7"/>
        <v>0.11115829104737163</v>
      </c>
      <c r="H107" s="28">
        <f t="shared" si="8"/>
        <v>-27.307501318323979</v>
      </c>
      <c r="I107" s="28">
        <f t="shared" si="9"/>
        <v>30.54045375772936</v>
      </c>
      <c r="J107" s="244"/>
    </row>
    <row r="108" spans="1:10" x14ac:dyDescent="0.25">
      <c r="A108" s="19" t="s">
        <v>133</v>
      </c>
      <c r="B108" s="210">
        <v>10.43029958</v>
      </c>
      <c r="C108" s="28">
        <f t="shared" si="5"/>
        <v>9.6780250209311497E-2</v>
      </c>
      <c r="D108" s="210">
        <v>18.59542497</v>
      </c>
      <c r="E108" s="28">
        <f t="shared" si="6"/>
        <v>0.15731212455791396</v>
      </c>
      <c r="F108" s="210">
        <v>14.553182019999999</v>
      </c>
      <c r="G108" s="29">
        <f t="shared" si="7"/>
        <v>0.10584446207396751</v>
      </c>
      <c r="H108" s="28">
        <f t="shared" si="8"/>
        <v>-21.737835819946849</v>
      </c>
      <c r="I108" s="28">
        <f t="shared" si="9"/>
        <v>39.527938851397778</v>
      </c>
      <c r="J108" s="244"/>
    </row>
    <row r="109" spans="1:10" x14ac:dyDescent="0.25">
      <c r="A109" s="19" t="s">
        <v>180</v>
      </c>
      <c r="B109" s="210">
        <v>12.07180844</v>
      </c>
      <c r="C109" s="28">
        <f t="shared" si="5"/>
        <v>0.11201141753802611</v>
      </c>
      <c r="D109" s="210">
        <v>30.05790116</v>
      </c>
      <c r="E109" s="28">
        <f t="shared" si="6"/>
        <v>0.25428148584180416</v>
      </c>
      <c r="F109" s="210">
        <v>14.5513505</v>
      </c>
      <c r="G109" s="29">
        <f t="shared" si="7"/>
        <v>0.10583114153355846</v>
      </c>
      <c r="H109" s="28">
        <f t="shared" si="8"/>
        <v>-51.588933563450446</v>
      </c>
      <c r="I109" s="28">
        <f t="shared" si="9"/>
        <v>20.539938753368748</v>
      </c>
      <c r="J109" s="244"/>
    </row>
    <row r="110" spans="1:10" x14ac:dyDescent="0.25">
      <c r="A110" s="19" t="s">
        <v>82</v>
      </c>
      <c r="B110" s="210">
        <v>14.70298625</v>
      </c>
      <c r="C110" s="28">
        <f t="shared" si="5"/>
        <v>0.13642548588226328</v>
      </c>
      <c r="D110" s="210">
        <v>15.21201993</v>
      </c>
      <c r="E110" s="28">
        <f t="shared" si="6"/>
        <v>0.12868945871720133</v>
      </c>
      <c r="F110" s="210">
        <v>14.45674649</v>
      </c>
      <c r="G110" s="29">
        <f t="shared" si="7"/>
        <v>0.1051430919692275</v>
      </c>
      <c r="H110" s="28">
        <f t="shared" si="8"/>
        <v>-4.9649779810668431</v>
      </c>
      <c r="I110" s="28">
        <f t="shared" si="9"/>
        <v>-1.674760186897406</v>
      </c>
      <c r="J110" s="244"/>
    </row>
    <row r="111" spans="1:10" x14ac:dyDescent="0.25">
      <c r="A111" s="19" t="s">
        <v>49</v>
      </c>
      <c r="B111" s="210">
        <v>11.6673369</v>
      </c>
      <c r="C111" s="28">
        <f t="shared" si="5"/>
        <v>0.10825842304889317</v>
      </c>
      <c r="D111" s="210">
        <v>14.217257349999999</v>
      </c>
      <c r="E111" s="28">
        <f t="shared" si="6"/>
        <v>0.12027404389646047</v>
      </c>
      <c r="F111" s="210">
        <v>14.286887220000001</v>
      </c>
      <c r="G111" s="29">
        <f t="shared" si="7"/>
        <v>0.10390771519480668</v>
      </c>
      <c r="H111" s="28">
        <f t="shared" si="8"/>
        <v>0.48975599361997801</v>
      </c>
      <c r="I111" s="28">
        <f t="shared" si="9"/>
        <v>22.451998621896308</v>
      </c>
      <c r="J111" s="244"/>
    </row>
    <row r="112" spans="1:10" x14ac:dyDescent="0.25">
      <c r="A112" s="19" t="s">
        <v>50</v>
      </c>
      <c r="B112" s="210">
        <v>15.69787683</v>
      </c>
      <c r="C112" s="28">
        <f t="shared" si="5"/>
        <v>0.14565683715120611</v>
      </c>
      <c r="D112" s="210">
        <v>20.50228804</v>
      </c>
      <c r="E112" s="28">
        <f t="shared" si="6"/>
        <v>0.17344365590321378</v>
      </c>
      <c r="F112" s="210">
        <v>14.218208000000001</v>
      </c>
      <c r="G112" s="29">
        <f t="shared" si="7"/>
        <v>0.10340821514824849</v>
      </c>
      <c r="H112" s="28">
        <f t="shared" si="8"/>
        <v>-30.650628006687587</v>
      </c>
      <c r="I112" s="28">
        <f t="shared" si="9"/>
        <v>-9.4259169314682367</v>
      </c>
      <c r="J112" s="244"/>
    </row>
    <row r="113" spans="1:10" x14ac:dyDescent="0.25">
      <c r="A113" s="19" t="s">
        <v>128</v>
      </c>
      <c r="B113" s="210">
        <v>11.1876341</v>
      </c>
      <c r="C113" s="28">
        <f t="shared" si="5"/>
        <v>0.1038073757271913</v>
      </c>
      <c r="D113" s="210">
        <v>17.04964678</v>
      </c>
      <c r="E113" s="28">
        <f t="shared" si="6"/>
        <v>0.14423527089328986</v>
      </c>
      <c r="F113" s="210">
        <v>14.178266650000001</v>
      </c>
      <c r="G113" s="29">
        <f t="shared" si="7"/>
        <v>0.10311772398972055</v>
      </c>
      <c r="H113" s="28">
        <f t="shared" si="8"/>
        <v>-16.841288075060046</v>
      </c>
      <c r="I113" s="28">
        <f t="shared" si="9"/>
        <v>26.731590640777213</v>
      </c>
      <c r="J113" s="244"/>
    </row>
    <row r="114" spans="1:10" x14ac:dyDescent="0.25">
      <c r="A114" s="19" t="s">
        <v>146</v>
      </c>
      <c r="B114" s="210">
        <v>22.593219190000003</v>
      </c>
      <c r="C114" s="28">
        <f t="shared" si="5"/>
        <v>0.20963706645921845</v>
      </c>
      <c r="D114" s="210">
        <v>20.202517820000001</v>
      </c>
      <c r="E114" s="28">
        <f t="shared" si="6"/>
        <v>0.17090768319683725</v>
      </c>
      <c r="F114" s="210">
        <v>13.968867560000001</v>
      </c>
      <c r="G114" s="29">
        <f t="shared" si="7"/>
        <v>0.10159477636154071</v>
      </c>
      <c r="H114" s="28">
        <f t="shared" si="8"/>
        <v>-30.855808743941992</v>
      </c>
      <c r="I114" s="28">
        <f t="shared" si="9"/>
        <v>-38.172300978769904</v>
      </c>
      <c r="J114" s="244"/>
    </row>
    <row r="115" spans="1:10" x14ac:dyDescent="0.25">
      <c r="A115" s="19" t="s">
        <v>174</v>
      </c>
      <c r="B115" s="210">
        <v>15.965207529999999</v>
      </c>
      <c r="C115" s="28">
        <f t="shared" si="5"/>
        <v>0.14813733465141601</v>
      </c>
      <c r="D115" s="210">
        <v>16.872947870000001</v>
      </c>
      <c r="E115" s="28">
        <f t="shared" si="6"/>
        <v>0.14274044724801085</v>
      </c>
      <c r="F115" s="210">
        <v>13.471978699999999</v>
      </c>
      <c r="G115" s="29">
        <f t="shared" si="7"/>
        <v>9.7980932047289013E-2</v>
      </c>
      <c r="H115" s="28">
        <f t="shared" si="8"/>
        <v>-20.15634254430967</v>
      </c>
      <c r="I115" s="28">
        <f t="shared" si="9"/>
        <v>-15.616639027804736</v>
      </c>
      <c r="J115" s="244"/>
    </row>
    <row r="116" spans="1:10" x14ac:dyDescent="0.25">
      <c r="A116" s="19" t="s">
        <v>233</v>
      </c>
      <c r="B116" s="210">
        <v>55.719629520000005</v>
      </c>
      <c r="C116" s="28">
        <f t="shared" si="5"/>
        <v>0.5170090892553002</v>
      </c>
      <c r="D116" s="210">
        <v>21.893509219999999</v>
      </c>
      <c r="E116" s="28">
        <f t="shared" si="6"/>
        <v>0.18521300023972925</v>
      </c>
      <c r="F116" s="210">
        <v>13.181355609999999</v>
      </c>
      <c r="G116" s="29">
        <f t="shared" si="7"/>
        <v>9.5867246903720366E-2</v>
      </c>
      <c r="H116" s="28">
        <f t="shared" si="8"/>
        <v>-39.793317382127746</v>
      </c>
      <c r="I116" s="28">
        <f t="shared" si="9"/>
        <v>-76.343425605030845</v>
      </c>
      <c r="J116" s="244"/>
    </row>
    <row r="117" spans="1:10" x14ac:dyDescent="0.25">
      <c r="A117" s="19" t="s">
        <v>169</v>
      </c>
      <c r="B117" s="210">
        <v>13.80622368</v>
      </c>
      <c r="C117" s="28">
        <f t="shared" si="5"/>
        <v>0.12810464090199425</v>
      </c>
      <c r="D117" s="210">
        <v>16.81514902</v>
      </c>
      <c r="E117" s="28">
        <f t="shared" si="6"/>
        <v>0.14225148504869717</v>
      </c>
      <c r="F117" s="210">
        <v>12.69053877</v>
      </c>
      <c r="G117" s="29">
        <f t="shared" si="7"/>
        <v>9.2297564044311969E-2</v>
      </c>
      <c r="H117" s="28">
        <f t="shared" si="8"/>
        <v>-24.529132897330697</v>
      </c>
      <c r="I117" s="28">
        <f t="shared" si="9"/>
        <v>-8.0810287871563737</v>
      </c>
      <c r="J117" s="244"/>
    </row>
    <row r="118" spans="1:10" x14ac:dyDescent="0.25">
      <c r="A118" s="19" t="s">
        <v>246</v>
      </c>
      <c r="B118" s="210">
        <v>9.4628334899999995</v>
      </c>
      <c r="C118" s="28">
        <f t="shared" si="5"/>
        <v>8.7803364210872689E-2</v>
      </c>
      <c r="D118" s="210">
        <v>10.92556622</v>
      </c>
      <c r="E118" s="28">
        <f t="shared" si="6"/>
        <v>9.2427252232158974E-2</v>
      </c>
      <c r="F118" s="210">
        <v>12.67733097</v>
      </c>
      <c r="G118" s="29">
        <f t="shared" si="7"/>
        <v>9.2201504468869336E-2</v>
      </c>
      <c r="H118" s="28">
        <f t="shared" si="8"/>
        <v>16.033628964632275</v>
      </c>
      <c r="I118" s="28">
        <f t="shared" si="9"/>
        <v>33.96971407556704</v>
      </c>
      <c r="J118" s="244"/>
    </row>
    <row r="119" spans="1:10" x14ac:dyDescent="0.25">
      <c r="A119" s="19" t="s">
        <v>255</v>
      </c>
      <c r="B119" s="210">
        <v>39.565495770000005</v>
      </c>
      <c r="C119" s="28">
        <f t="shared" si="5"/>
        <v>0.36711875348416945</v>
      </c>
      <c r="D119" s="210">
        <v>11.618505949999999</v>
      </c>
      <c r="E119" s="28">
        <f t="shared" si="6"/>
        <v>9.8289329667482411E-2</v>
      </c>
      <c r="F119" s="210">
        <v>12.56459995</v>
      </c>
      <c r="G119" s="29">
        <f t="shared" si="7"/>
        <v>9.1381618195575151E-2</v>
      </c>
      <c r="H119" s="28">
        <f t="shared" si="8"/>
        <v>8.1429919136892117</v>
      </c>
      <c r="I119" s="28">
        <f t="shared" si="9"/>
        <v>-68.24354224438423</v>
      </c>
      <c r="J119" s="244"/>
    </row>
    <row r="120" spans="1:10" x14ac:dyDescent="0.25">
      <c r="A120" s="19" t="s">
        <v>4</v>
      </c>
      <c r="B120" s="210">
        <v>8.1271735399999994</v>
      </c>
      <c r="C120" s="28">
        <f t="shared" si="5"/>
        <v>7.5410095622171561E-2</v>
      </c>
      <c r="D120" s="210">
        <v>25.637288000000002</v>
      </c>
      <c r="E120" s="28">
        <f t="shared" si="6"/>
        <v>0.21688432771445895</v>
      </c>
      <c r="F120" s="210">
        <v>12.53818291</v>
      </c>
      <c r="G120" s="29">
        <f t="shared" si="7"/>
        <v>9.1189488571652086E-2</v>
      </c>
      <c r="H120" s="28">
        <f t="shared" si="8"/>
        <v>-51.093957715028203</v>
      </c>
      <c r="I120" s="28">
        <f t="shared" si="9"/>
        <v>54.274826891416424</v>
      </c>
      <c r="J120" s="244"/>
    </row>
    <row r="121" spans="1:10" x14ac:dyDescent="0.25">
      <c r="A121" s="19" t="s">
        <v>179</v>
      </c>
      <c r="B121" s="210">
        <v>25.078404920000001</v>
      </c>
      <c r="C121" s="28">
        <f t="shared" si="5"/>
        <v>0.23269650927974866</v>
      </c>
      <c r="D121" s="210">
        <v>0.12096179</v>
      </c>
      <c r="E121" s="28">
        <f t="shared" si="6"/>
        <v>1.0233031084757311E-3</v>
      </c>
      <c r="F121" s="210">
        <v>12.255065289999999</v>
      </c>
      <c r="G121" s="29">
        <f t="shared" si="7"/>
        <v>8.9130390282949307E-2</v>
      </c>
      <c r="H121" s="28">
        <f t="shared" si="8"/>
        <v>10031.352462624767</v>
      </c>
      <c r="I121" s="28">
        <f t="shared" si="9"/>
        <v>-51.13299538350384</v>
      </c>
      <c r="J121" s="244"/>
    </row>
    <row r="122" spans="1:10" x14ac:dyDescent="0.25">
      <c r="A122" s="19" t="s">
        <v>34</v>
      </c>
      <c r="B122" s="210">
        <v>8.7729570199999998</v>
      </c>
      <c r="C122" s="28">
        <f t="shared" si="5"/>
        <v>8.1402165772800919E-2</v>
      </c>
      <c r="D122" s="210">
        <v>13.127290159999999</v>
      </c>
      <c r="E122" s="28">
        <f t="shared" si="6"/>
        <v>0.11105322454794096</v>
      </c>
      <c r="F122" s="210">
        <v>12.24381984</v>
      </c>
      <c r="G122" s="29">
        <f t="shared" si="7"/>
        <v>8.904860276703741E-2</v>
      </c>
      <c r="H122" s="28">
        <f t="shared" si="8"/>
        <v>-6.7300281263836919</v>
      </c>
      <c r="I122" s="28">
        <f t="shared" si="9"/>
        <v>39.563203285817551</v>
      </c>
      <c r="J122" s="244"/>
    </row>
    <row r="123" spans="1:10" x14ac:dyDescent="0.25">
      <c r="A123" s="19" t="s">
        <v>24</v>
      </c>
      <c r="B123" s="210">
        <v>13.330421599999999</v>
      </c>
      <c r="C123" s="28">
        <f t="shared" si="5"/>
        <v>0.12368978742637519</v>
      </c>
      <c r="D123" s="210">
        <v>15.78976349</v>
      </c>
      <c r="E123" s="28">
        <f t="shared" si="6"/>
        <v>0.13357700858604699</v>
      </c>
      <c r="F123" s="210">
        <v>12.125773220000001</v>
      </c>
      <c r="G123" s="29">
        <f t="shared" si="7"/>
        <v>8.8190056438380279E-2</v>
      </c>
      <c r="H123" s="28">
        <f t="shared" si="8"/>
        <v>-23.204845799751737</v>
      </c>
      <c r="I123" s="28">
        <f t="shared" si="9"/>
        <v>-9.0368363143143107</v>
      </c>
      <c r="J123" s="244"/>
    </row>
    <row r="124" spans="1:10" x14ac:dyDescent="0.25">
      <c r="A124" s="19" t="s">
        <v>145</v>
      </c>
      <c r="B124" s="210">
        <v>10.9279799</v>
      </c>
      <c r="C124" s="28">
        <f t="shared" si="5"/>
        <v>0.10139810663082861</v>
      </c>
      <c r="D124" s="210">
        <v>19.77299309</v>
      </c>
      <c r="E124" s="28">
        <f t="shared" si="6"/>
        <v>0.16727402341570966</v>
      </c>
      <c r="F124" s="210">
        <v>12.08359868</v>
      </c>
      <c r="G124" s="29">
        <f t="shared" si="7"/>
        <v>8.7883323416462295E-2</v>
      </c>
      <c r="H124" s="28">
        <f t="shared" si="8"/>
        <v>-38.888368468043602</v>
      </c>
      <c r="I124" s="28">
        <f t="shared" si="9"/>
        <v>10.574861873602082</v>
      </c>
      <c r="J124" s="244"/>
    </row>
    <row r="125" spans="1:10" x14ac:dyDescent="0.25">
      <c r="A125" s="19" t="s">
        <v>30</v>
      </c>
      <c r="B125" s="210">
        <v>20.739295569999999</v>
      </c>
      <c r="C125" s="28">
        <f t="shared" si="5"/>
        <v>0.19243495347709522</v>
      </c>
      <c r="D125" s="210">
        <v>20.342851149999998</v>
      </c>
      <c r="E125" s="28">
        <f t="shared" si="6"/>
        <v>0.17209486414721625</v>
      </c>
      <c r="F125" s="210">
        <v>11.52162553</v>
      </c>
      <c r="G125" s="29">
        <f t="shared" si="7"/>
        <v>8.3796124776328529E-2</v>
      </c>
      <c r="H125" s="28">
        <f t="shared" si="8"/>
        <v>-43.362779164807485</v>
      </c>
      <c r="I125" s="28">
        <f t="shared" si="9"/>
        <v>-44.445434556290472</v>
      </c>
      <c r="J125" s="244"/>
    </row>
    <row r="126" spans="1:10" x14ac:dyDescent="0.25">
      <c r="A126" s="19" t="s">
        <v>122</v>
      </c>
      <c r="B126" s="210">
        <v>9.0637342899999993</v>
      </c>
      <c r="C126" s="28">
        <f t="shared" si="5"/>
        <v>8.4100218377132774E-2</v>
      </c>
      <c r="D126" s="210">
        <v>13.510521539999999</v>
      </c>
      <c r="E126" s="28">
        <f t="shared" si="6"/>
        <v>0.11429525546050801</v>
      </c>
      <c r="F126" s="210">
        <v>11.30685388</v>
      </c>
      <c r="G126" s="29">
        <f t="shared" si="7"/>
        <v>8.2234102825957278E-2</v>
      </c>
      <c r="H126" s="28">
        <f t="shared" si="8"/>
        <v>-16.310751983005979</v>
      </c>
      <c r="I126" s="28">
        <f t="shared" si="9"/>
        <v>24.748293785209817</v>
      </c>
      <c r="J126" s="244"/>
    </row>
    <row r="127" spans="1:10" x14ac:dyDescent="0.25">
      <c r="A127" s="19" t="s">
        <v>225</v>
      </c>
      <c r="B127" s="210">
        <v>1.12940346</v>
      </c>
      <c r="C127" s="28">
        <f t="shared" si="5"/>
        <v>1.0479464046809491E-2</v>
      </c>
      <c r="D127" s="210">
        <v>47.979959020000003</v>
      </c>
      <c r="E127" s="28">
        <f t="shared" si="6"/>
        <v>0.40589711188718525</v>
      </c>
      <c r="F127" s="210">
        <v>11.141017659999999</v>
      </c>
      <c r="G127" s="29">
        <f t="shared" si="7"/>
        <v>8.1027985464533644E-2</v>
      </c>
      <c r="H127" s="28">
        <f t="shared" si="8"/>
        <v>-76.77985165565488</v>
      </c>
      <c r="I127" s="28">
        <f t="shared" si="9"/>
        <v>886.45152548053989</v>
      </c>
      <c r="J127" s="244"/>
    </row>
    <row r="128" spans="1:10" x14ac:dyDescent="0.25">
      <c r="A128" s="19" t="s">
        <v>181</v>
      </c>
      <c r="B128" s="210">
        <v>6.3608719000000002</v>
      </c>
      <c r="C128" s="28">
        <f t="shared" si="5"/>
        <v>5.9021005994094246E-2</v>
      </c>
      <c r="D128" s="210">
        <v>12.633517039999999</v>
      </c>
      <c r="E128" s="28">
        <f t="shared" si="6"/>
        <v>0.10687604125247417</v>
      </c>
      <c r="F128" s="210">
        <v>11.093090759999999</v>
      </c>
      <c r="G128" s="29">
        <f t="shared" si="7"/>
        <v>8.0679415856704823E-2</v>
      </c>
      <c r="H128" s="28">
        <f t="shared" si="8"/>
        <v>-12.193170556724088</v>
      </c>
      <c r="I128" s="28">
        <f t="shared" si="9"/>
        <v>74.39575791488582</v>
      </c>
      <c r="J128" s="244"/>
    </row>
    <row r="129" spans="1:10" x14ac:dyDescent="0.25">
      <c r="A129" s="19" t="s">
        <v>94</v>
      </c>
      <c r="B129" s="210">
        <v>2.7270989399999999</v>
      </c>
      <c r="C129" s="28">
        <f t="shared" si="5"/>
        <v>2.5304097522263896E-2</v>
      </c>
      <c r="D129" s="210">
        <v>12.94945302</v>
      </c>
      <c r="E129" s="28">
        <f t="shared" si="6"/>
        <v>0.10954877179336091</v>
      </c>
      <c r="F129" s="210">
        <v>11.0768603</v>
      </c>
      <c r="G129" s="29">
        <f t="shared" si="7"/>
        <v>8.0561372647628471E-2</v>
      </c>
      <c r="H129" s="28">
        <f t="shared" si="8"/>
        <v>-14.460786236359501</v>
      </c>
      <c r="I129" s="28">
        <f t="shared" si="9"/>
        <v>306.17742677132213</v>
      </c>
      <c r="J129" s="244"/>
    </row>
    <row r="130" spans="1:10" x14ac:dyDescent="0.25">
      <c r="A130" s="19" t="s">
        <v>148</v>
      </c>
      <c r="B130" s="210">
        <v>23.45316244</v>
      </c>
      <c r="C130" s="28">
        <f t="shared" si="5"/>
        <v>0.21761627379285942</v>
      </c>
      <c r="D130" s="210">
        <v>9.65469081</v>
      </c>
      <c r="E130" s="28">
        <f t="shared" si="6"/>
        <v>8.1675999646211223E-2</v>
      </c>
      <c r="F130" s="210">
        <v>11.046550470000001</v>
      </c>
      <c r="G130" s="29">
        <f t="shared" si="7"/>
        <v>8.0340930984252421E-2</v>
      </c>
      <c r="H130" s="28">
        <f t="shared" si="8"/>
        <v>14.416408431830474</v>
      </c>
      <c r="I130" s="28">
        <f t="shared" si="9"/>
        <v>-52.89952688359071</v>
      </c>
      <c r="J130" s="244"/>
    </row>
    <row r="131" spans="1:10" x14ac:dyDescent="0.25">
      <c r="A131" s="19" t="s">
        <v>28</v>
      </c>
      <c r="B131" s="210">
        <v>13.577817319999999</v>
      </c>
      <c r="C131" s="28">
        <f t="shared" si="5"/>
        <v>0.12598531302452995</v>
      </c>
      <c r="D131" s="210">
        <v>12.59777699</v>
      </c>
      <c r="E131" s="28">
        <f t="shared" si="6"/>
        <v>0.10657369036743784</v>
      </c>
      <c r="F131" s="210">
        <v>10.99221475</v>
      </c>
      <c r="G131" s="29">
        <f t="shared" si="7"/>
        <v>7.9945750394406281E-2</v>
      </c>
      <c r="H131" s="28">
        <f t="shared" si="8"/>
        <v>-12.74480601835133</v>
      </c>
      <c r="I131" s="28">
        <f t="shared" si="9"/>
        <v>-19.042843993720769</v>
      </c>
      <c r="J131" s="244"/>
    </row>
    <row r="132" spans="1:10" x14ac:dyDescent="0.25">
      <c r="A132" s="19" t="s">
        <v>154</v>
      </c>
      <c r="B132" s="210">
        <v>9.5930871500000006</v>
      </c>
      <c r="C132" s="28">
        <f t="shared" ref="C132:C195" si="10">(B132/$B$268)*100</f>
        <v>8.9011956707070058E-2</v>
      </c>
      <c r="D132" s="210">
        <v>33.502291800000002</v>
      </c>
      <c r="E132" s="28">
        <f t="shared" ref="E132:E195" si="11">(D132/$D$268)*100</f>
        <v>0.28342007290071519</v>
      </c>
      <c r="F132" s="210">
        <v>10.91757161</v>
      </c>
      <c r="G132" s="29">
        <f t="shared" ref="G132:G195" si="12">(F132/$F$268)*100</f>
        <v>7.9402875098133999E-2</v>
      </c>
      <c r="H132" s="28">
        <f t="shared" si="8"/>
        <v>-67.412463376609949</v>
      </c>
      <c r="I132" s="28">
        <f t="shared" si="9"/>
        <v>13.806655139164437</v>
      </c>
      <c r="J132" s="244"/>
    </row>
    <row r="133" spans="1:10" x14ac:dyDescent="0.25">
      <c r="A133" s="19" t="s">
        <v>75</v>
      </c>
      <c r="B133" s="210">
        <v>9.8637420099999993</v>
      </c>
      <c r="C133" s="28">
        <f t="shared" si="10"/>
        <v>9.1523298291293867E-2</v>
      </c>
      <c r="D133" s="210">
        <v>27.918788969999998</v>
      </c>
      <c r="E133" s="28">
        <f t="shared" si="11"/>
        <v>0.23618519152104936</v>
      </c>
      <c r="F133" s="210">
        <v>10.85974558</v>
      </c>
      <c r="G133" s="29">
        <f t="shared" si="12"/>
        <v>7.8982309682899599E-2</v>
      </c>
      <c r="H133" s="28">
        <f t="shared" ref="H133:H196" si="13">((F133/D133)-1)*100</f>
        <v>-61.102375924438235</v>
      </c>
      <c r="I133" s="28">
        <f t="shared" ref="I133:I196" si="14">((F133/B133)-1)*100</f>
        <v>10.097623893551134</v>
      </c>
      <c r="J133" s="244"/>
    </row>
    <row r="134" spans="1:10" x14ac:dyDescent="0.25">
      <c r="A134" s="19" t="s">
        <v>252</v>
      </c>
      <c r="B134" s="210">
        <v>9.3411295699999997</v>
      </c>
      <c r="C134" s="28">
        <f t="shared" si="10"/>
        <v>8.6674102703212894E-2</v>
      </c>
      <c r="D134" s="210">
        <v>12.100757119999999</v>
      </c>
      <c r="E134" s="28">
        <f t="shared" si="11"/>
        <v>0.10236904046977012</v>
      </c>
      <c r="F134" s="210">
        <v>10.849670570000001</v>
      </c>
      <c r="G134" s="29">
        <f t="shared" si="12"/>
        <v>7.8909034710294007E-2</v>
      </c>
      <c r="H134" s="28">
        <f t="shared" si="13"/>
        <v>-10.338911339127833</v>
      </c>
      <c r="I134" s="28">
        <f t="shared" si="14"/>
        <v>16.14944947177306</v>
      </c>
      <c r="J134" s="244"/>
    </row>
    <row r="135" spans="1:10" x14ac:dyDescent="0.25">
      <c r="A135" s="19" t="s">
        <v>215</v>
      </c>
      <c r="B135" s="210">
        <v>43.79713065</v>
      </c>
      <c r="C135" s="28">
        <f t="shared" si="10"/>
        <v>0.40638307943566332</v>
      </c>
      <c r="D135" s="210">
        <v>15.748540890000001</v>
      </c>
      <c r="E135" s="28">
        <f t="shared" si="11"/>
        <v>0.1332282768525016</v>
      </c>
      <c r="F135" s="210">
        <v>10.742712730000001</v>
      </c>
      <c r="G135" s="29">
        <f t="shared" si="12"/>
        <v>7.8131136445582172E-2</v>
      </c>
      <c r="H135" s="28">
        <f t="shared" si="13"/>
        <v>-31.785980650300104</v>
      </c>
      <c r="I135" s="28">
        <f t="shared" si="14"/>
        <v>-75.47165174849188</v>
      </c>
      <c r="J135" s="244"/>
    </row>
    <row r="136" spans="1:10" x14ac:dyDescent="0.25">
      <c r="A136" s="19" t="s">
        <v>120</v>
      </c>
      <c r="B136" s="210">
        <v>9.142091970000001</v>
      </c>
      <c r="C136" s="28">
        <f t="shared" si="10"/>
        <v>8.4827280511643524E-2</v>
      </c>
      <c r="D136" s="210">
        <v>13.25499578</v>
      </c>
      <c r="E136" s="28">
        <f t="shared" si="11"/>
        <v>0.11213357858301121</v>
      </c>
      <c r="F136" s="210">
        <v>10.693770259999999</v>
      </c>
      <c r="G136" s="29">
        <f t="shared" si="12"/>
        <v>7.7775180655116391E-2</v>
      </c>
      <c r="H136" s="28">
        <f t="shared" si="13"/>
        <v>-19.32271848675007</v>
      </c>
      <c r="I136" s="28">
        <f t="shared" si="14"/>
        <v>16.972901772284388</v>
      </c>
      <c r="J136" s="244"/>
    </row>
    <row r="137" spans="1:10" x14ac:dyDescent="0.25">
      <c r="A137" s="19" t="s">
        <v>228</v>
      </c>
      <c r="B137" s="210">
        <v>12.901337550000001</v>
      </c>
      <c r="C137" s="28">
        <f t="shared" si="10"/>
        <v>0.11970841935527474</v>
      </c>
      <c r="D137" s="210">
        <v>12.657012119999999</v>
      </c>
      <c r="E137" s="28">
        <f t="shared" si="11"/>
        <v>0.1070748030961761</v>
      </c>
      <c r="F137" s="210">
        <v>10.636986519999999</v>
      </c>
      <c r="G137" s="29">
        <f t="shared" si="12"/>
        <v>7.7362195755553642E-2</v>
      </c>
      <c r="H137" s="28">
        <f t="shared" si="13"/>
        <v>-15.959735053173041</v>
      </c>
      <c r="I137" s="28">
        <f t="shared" si="14"/>
        <v>-17.551288935928987</v>
      </c>
      <c r="J137" s="244"/>
    </row>
    <row r="138" spans="1:10" x14ac:dyDescent="0.25">
      <c r="A138" s="19" t="s">
        <v>237</v>
      </c>
      <c r="B138" s="210">
        <v>10.68792126</v>
      </c>
      <c r="C138" s="28">
        <f t="shared" si="10"/>
        <v>9.9170660039682182E-2</v>
      </c>
      <c r="D138" s="210">
        <v>16.24151565</v>
      </c>
      <c r="E138" s="28">
        <f t="shared" si="11"/>
        <v>0.13739870624436226</v>
      </c>
      <c r="F138" s="210">
        <v>10.193271660000001</v>
      </c>
      <c r="G138" s="29">
        <f t="shared" si="12"/>
        <v>7.4135082907904007E-2</v>
      </c>
      <c r="H138" s="28">
        <f t="shared" si="13"/>
        <v>-37.239406224997232</v>
      </c>
      <c r="I138" s="28">
        <f t="shared" si="14"/>
        <v>-4.6281179283313545</v>
      </c>
      <c r="J138" s="244"/>
    </row>
    <row r="139" spans="1:10" x14ac:dyDescent="0.25">
      <c r="A139" s="19" t="s">
        <v>81</v>
      </c>
      <c r="B139" s="210">
        <v>4.6655225599999994</v>
      </c>
      <c r="C139" s="28">
        <f t="shared" si="10"/>
        <v>4.3290265754187235E-2</v>
      </c>
      <c r="D139" s="210">
        <v>9.0389425699999997</v>
      </c>
      <c r="E139" s="28">
        <f t="shared" si="11"/>
        <v>7.6466940752237672E-2</v>
      </c>
      <c r="F139" s="210">
        <v>10.042319460000002</v>
      </c>
      <c r="G139" s="29">
        <f t="shared" si="12"/>
        <v>7.3037216174297259E-2</v>
      </c>
      <c r="H139" s="28">
        <f t="shared" si="13"/>
        <v>11.100600343785594</v>
      </c>
      <c r="I139" s="28">
        <f t="shared" si="14"/>
        <v>115.24533063237405</v>
      </c>
      <c r="J139" s="244"/>
    </row>
    <row r="140" spans="1:10" x14ac:dyDescent="0.25">
      <c r="A140" s="19" t="s">
        <v>64</v>
      </c>
      <c r="B140" s="210">
        <v>31.934557210000001</v>
      </c>
      <c r="C140" s="28">
        <f t="shared" si="10"/>
        <v>0.29631310332002686</v>
      </c>
      <c r="D140" s="210">
        <v>36.121651659999998</v>
      </c>
      <c r="E140" s="28">
        <f t="shared" si="11"/>
        <v>0.3055791289708556</v>
      </c>
      <c r="F140" s="210">
        <v>9.6326140500000008</v>
      </c>
      <c r="G140" s="29">
        <f t="shared" si="12"/>
        <v>7.0057452115093635E-2</v>
      </c>
      <c r="H140" s="28">
        <f t="shared" si="13"/>
        <v>-73.332852714852848</v>
      </c>
      <c r="I140" s="28">
        <f t="shared" si="14"/>
        <v>-69.836393889364331</v>
      </c>
      <c r="J140" s="244"/>
    </row>
    <row r="141" spans="1:10" x14ac:dyDescent="0.25">
      <c r="A141" s="19" t="s">
        <v>76</v>
      </c>
      <c r="B141" s="210">
        <v>50.446199319999998</v>
      </c>
      <c r="C141" s="28">
        <f t="shared" si="10"/>
        <v>0.46807819419299934</v>
      </c>
      <c r="D141" s="210">
        <v>7.3049094700000001</v>
      </c>
      <c r="E141" s="28">
        <f t="shared" si="11"/>
        <v>6.1797502895623538E-2</v>
      </c>
      <c r="F141" s="210">
        <v>9.46374198</v>
      </c>
      <c r="G141" s="29">
        <f t="shared" si="12"/>
        <v>6.8829255189919239E-2</v>
      </c>
      <c r="H141" s="28">
        <f t="shared" si="13"/>
        <v>29.553172682918948</v>
      </c>
      <c r="I141" s="28">
        <f t="shared" si="14"/>
        <v>-81.239930643797791</v>
      </c>
      <c r="J141" s="244"/>
    </row>
    <row r="142" spans="1:10" x14ac:dyDescent="0.25">
      <c r="A142" s="19" t="s">
        <v>221</v>
      </c>
      <c r="B142" s="210">
        <v>11.904396419999999</v>
      </c>
      <c r="C142" s="28">
        <f t="shared" si="10"/>
        <v>0.11045804152429071</v>
      </c>
      <c r="D142" s="210">
        <v>10.955706939999999</v>
      </c>
      <c r="E142" s="28">
        <f t="shared" si="11"/>
        <v>9.2682234342358366E-2</v>
      </c>
      <c r="F142" s="210">
        <v>9.3510176300000012</v>
      </c>
      <c r="G142" s="29">
        <f t="shared" si="12"/>
        <v>6.8009417427154301E-2</v>
      </c>
      <c r="H142" s="28">
        <f t="shared" si="13"/>
        <v>-14.647063113208814</v>
      </c>
      <c r="I142" s="28">
        <f t="shared" si="14"/>
        <v>-21.449040336981639</v>
      </c>
      <c r="J142" s="244"/>
    </row>
    <row r="143" spans="1:10" x14ac:dyDescent="0.25">
      <c r="A143" s="19" t="s">
        <v>213</v>
      </c>
      <c r="B143" s="210">
        <v>15.020547759999999</v>
      </c>
      <c r="C143" s="28">
        <f t="shared" si="10"/>
        <v>0.13937206303078337</v>
      </c>
      <c r="D143" s="210">
        <v>26.92900684</v>
      </c>
      <c r="E143" s="28">
        <f t="shared" si="11"/>
        <v>0.22781190992243275</v>
      </c>
      <c r="F143" s="210">
        <v>8.7535325000000004</v>
      </c>
      <c r="G143" s="29">
        <f t="shared" si="12"/>
        <v>6.3663942183655314E-2</v>
      </c>
      <c r="H143" s="28">
        <f t="shared" si="13"/>
        <v>-67.494038855537681</v>
      </c>
      <c r="I143" s="28">
        <f t="shared" si="14"/>
        <v>-41.72294752584974</v>
      </c>
      <c r="J143" s="244"/>
    </row>
    <row r="144" spans="1:10" x14ac:dyDescent="0.25">
      <c r="A144" s="19" t="s">
        <v>199</v>
      </c>
      <c r="B144" s="210">
        <v>5.5686823099999998</v>
      </c>
      <c r="C144" s="28">
        <f t="shared" si="10"/>
        <v>5.1670468634609126E-2</v>
      </c>
      <c r="D144" s="210">
        <v>10.95482361</v>
      </c>
      <c r="E144" s="28">
        <f t="shared" si="11"/>
        <v>9.2674761616179213E-2</v>
      </c>
      <c r="F144" s="210">
        <v>8.6903078000000011</v>
      </c>
      <c r="G144" s="29">
        <f t="shared" si="12"/>
        <v>6.3204112549689953E-2</v>
      </c>
      <c r="H144" s="28">
        <f t="shared" si="13"/>
        <v>-20.671403672194767</v>
      </c>
      <c r="I144" s="28">
        <f t="shared" si="14"/>
        <v>56.056806910933332</v>
      </c>
      <c r="J144" s="244"/>
    </row>
    <row r="145" spans="1:10" x14ac:dyDescent="0.25">
      <c r="A145" s="19" t="s">
        <v>112</v>
      </c>
      <c r="B145" s="210">
        <v>3.1133789300000001</v>
      </c>
      <c r="C145" s="28">
        <f t="shared" si="10"/>
        <v>2.8888296978503328E-2</v>
      </c>
      <c r="D145" s="210">
        <v>3.8515197799999998</v>
      </c>
      <c r="E145" s="28">
        <f t="shared" si="11"/>
        <v>3.2582786376009851E-2</v>
      </c>
      <c r="F145" s="210">
        <v>8.3308577800000005</v>
      </c>
      <c r="G145" s="29">
        <f t="shared" si="12"/>
        <v>6.0589853073165049E-2</v>
      </c>
      <c r="H145" s="28">
        <f t="shared" si="13"/>
        <v>116.30053214993485</v>
      </c>
      <c r="I145" s="28">
        <f t="shared" si="14"/>
        <v>167.58251942046775</v>
      </c>
      <c r="J145" s="244"/>
    </row>
    <row r="146" spans="1:10" x14ac:dyDescent="0.25">
      <c r="A146" s="19" t="s">
        <v>236</v>
      </c>
      <c r="B146" s="210">
        <v>12.5829775</v>
      </c>
      <c r="C146" s="28">
        <f t="shared" si="10"/>
        <v>0.11675443274546261</v>
      </c>
      <c r="D146" s="210">
        <v>13.719368900000001</v>
      </c>
      <c r="E146" s="28">
        <f t="shared" si="11"/>
        <v>0.11606204605351222</v>
      </c>
      <c r="F146" s="210">
        <v>8.2684193799999992</v>
      </c>
      <c r="G146" s="29">
        <f t="shared" si="12"/>
        <v>6.0135742154214314E-2</v>
      </c>
      <c r="H146" s="28">
        <f t="shared" si="13"/>
        <v>-39.731780373658452</v>
      </c>
      <c r="I146" s="28">
        <f t="shared" si="14"/>
        <v>-34.288848724397717</v>
      </c>
      <c r="J146" s="244"/>
    </row>
    <row r="147" spans="1:10" x14ac:dyDescent="0.25">
      <c r="A147" s="19" t="s">
        <v>188</v>
      </c>
      <c r="B147" s="210">
        <v>59.49307357</v>
      </c>
      <c r="C147" s="28">
        <f t="shared" si="10"/>
        <v>0.55202197229943573</v>
      </c>
      <c r="D147" s="210">
        <v>10.753810470000001</v>
      </c>
      <c r="E147" s="28">
        <f t="shared" si="11"/>
        <v>9.0974246345973092E-2</v>
      </c>
      <c r="F147" s="210">
        <v>8.1279582500000007</v>
      </c>
      <c r="G147" s="29">
        <f t="shared" si="12"/>
        <v>5.9114176373842711E-2</v>
      </c>
      <c r="H147" s="28">
        <f t="shared" si="13"/>
        <v>-24.417877061580761</v>
      </c>
      <c r="I147" s="28">
        <f t="shared" si="14"/>
        <v>-86.337975562085248</v>
      </c>
      <c r="J147" s="244"/>
    </row>
    <row r="148" spans="1:10" x14ac:dyDescent="0.25">
      <c r="A148" s="19" t="s">
        <v>205</v>
      </c>
      <c r="B148" s="210">
        <v>5.2115017699999999</v>
      </c>
      <c r="C148" s="28">
        <f t="shared" si="10"/>
        <v>4.8356276001314022E-2</v>
      </c>
      <c r="D148" s="210">
        <v>5.1005186500000006</v>
      </c>
      <c r="E148" s="28">
        <f t="shared" si="11"/>
        <v>4.3148969516600577E-2</v>
      </c>
      <c r="F148" s="210">
        <v>8.0035531100000004</v>
      </c>
      <c r="G148" s="29">
        <f t="shared" si="12"/>
        <v>5.8209384892196916E-2</v>
      </c>
      <c r="H148" s="28">
        <f t="shared" si="13"/>
        <v>56.916456133338514</v>
      </c>
      <c r="I148" s="28">
        <f t="shared" si="14"/>
        <v>53.574794046361809</v>
      </c>
      <c r="J148" s="244"/>
    </row>
    <row r="149" spans="1:10" x14ac:dyDescent="0.25">
      <c r="A149" s="19" t="s">
        <v>159</v>
      </c>
      <c r="B149" s="210">
        <v>7.7421266600000003</v>
      </c>
      <c r="C149" s="28">
        <f t="shared" si="10"/>
        <v>7.1837337898110601E-2</v>
      </c>
      <c r="D149" s="210">
        <v>9.0091450500000008</v>
      </c>
      <c r="E149" s="28">
        <f t="shared" si="11"/>
        <v>7.6214862018607263E-2</v>
      </c>
      <c r="F149" s="210">
        <v>7.9110874999999998</v>
      </c>
      <c r="G149" s="29">
        <f t="shared" si="12"/>
        <v>5.7536887788996988E-2</v>
      </c>
      <c r="H149" s="28">
        <f t="shared" si="13"/>
        <v>-12.188254755649663</v>
      </c>
      <c r="I149" s="28">
        <f t="shared" si="14"/>
        <v>2.1823569597865466</v>
      </c>
      <c r="J149" s="244"/>
    </row>
    <row r="150" spans="1:10" x14ac:dyDescent="0.25">
      <c r="A150" s="19" t="s">
        <v>152</v>
      </c>
      <c r="B150" s="210">
        <v>5.9741647499999999</v>
      </c>
      <c r="C150" s="28">
        <f t="shared" si="10"/>
        <v>5.5432843022582563E-2</v>
      </c>
      <c r="D150" s="210">
        <v>12.607039720000001</v>
      </c>
      <c r="E150" s="28">
        <f t="shared" si="11"/>
        <v>0.10665205048762104</v>
      </c>
      <c r="F150" s="210">
        <v>7.8698896100000004</v>
      </c>
      <c r="G150" s="29">
        <f t="shared" si="12"/>
        <v>5.7237257886777679E-2</v>
      </c>
      <c r="H150" s="28">
        <f t="shared" si="13"/>
        <v>-37.575435750273023</v>
      </c>
      <c r="I150" s="28">
        <f t="shared" si="14"/>
        <v>31.732048567960902</v>
      </c>
      <c r="J150" s="244"/>
    </row>
    <row r="151" spans="1:10" x14ac:dyDescent="0.25">
      <c r="A151" s="19" t="s">
        <v>248</v>
      </c>
      <c r="B151" s="210">
        <v>3.3454579999999998</v>
      </c>
      <c r="C151" s="28">
        <f t="shared" si="10"/>
        <v>3.1041703051902448E-2</v>
      </c>
      <c r="D151" s="210">
        <v>31.363878140000001</v>
      </c>
      <c r="E151" s="28">
        <f t="shared" si="11"/>
        <v>0.26532968794952549</v>
      </c>
      <c r="F151" s="210">
        <v>7.3826983400000001</v>
      </c>
      <c r="G151" s="29">
        <f t="shared" si="12"/>
        <v>5.3693943591016313E-2</v>
      </c>
      <c r="H151" s="28">
        <f t="shared" si="13"/>
        <v>-76.461143271104419</v>
      </c>
      <c r="I151" s="28">
        <f t="shared" si="14"/>
        <v>120.67825511484527</v>
      </c>
      <c r="J151" s="244"/>
    </row>
    <row r="152" spans="1:10" x14ac:dyDescent="0.25">
      <c r="A152" s="19" t="s">
        <v>539</v>
      </c>
      <c r="B152" s="210">
        <v>5.2817321699999997</v>
      </c>
      <c r="C152" s="28">
        <f t="shared" si="10"/>
        <v>4.9007927052385755E-2</v>
      </c>
      <c r="D152" s="210">
        <v>7.9547605599999995</v>
      </c>
      <c r="E152" s="28">
        <f t="shared" si="11"/>
        <v>6.7295062417877138E-2</v>
      </c>
      <c r="F152" s="210">
        <v>7.3167465800000002</v>
      </c>
      <c r="G152" s="29">
        <f t="shared" si="12"/>
        <v>5.3214280205343134E-2</v>
      </c>
      <c r="H152" s="28">
        <f t="shared" si="13"/>
        <v>-8.0205302873377686</v>
      </c>
      <c r="I152" s="28">
        <f t="shared" si="14"/>
        <v>38.529299564994801</v>
      </c>
      <c r="J152" s="244"/>
    </row>
    <row r="153" spans="1:10" x14ac:dyDescent="0.25">
      <c r="A153" s="19" t="s">
        <v>163</v>
      </c>
      <c r="B153" s="210">
        <v>12.79652858</v>
      </c>
      <c r="C153" s="28">
        <f t="shared" si="10"/>
        <v>0.11873592203983517</v>
      </c>
      <c r="D153" s="210">
        <v>4.7596923000000002</v>
      </c>
      <c r="E153" s="28">
        <f t="shared" si="11"/>
        <v>4.0265673366589587E-2</v>
      </c>
      <c r="F153" s="210">
        <v>7.0064482799999999</v>
      </c>
      <c r="G153" s="29">
        <f t="shared" si="12"/>
        <v>5.0957498382589117E-2</v>
      </c>
      <c r="H153" s="28">
        <f t="shared" si="13"/>
        <v>47.203807271322958</v>
      </c>
      <c r="I153" s="28">
        <f t="shared" si="14"/>
        <v>-45.24727361645138</v>
      </c>
      <c r="J153" s="244"/>
    </row>
    <row r="154" spans="1:10" x14ac:dyDescent="0.25">
      <c r="A154" s="19" t="s">
        <v>11</v>
      </c>
      <c r="B154" s="210">
        <v>15.22605293</v>
      </c>
      <c r="C154" s="28">
        <f t="shared" si="10"/>
        <v>0.14127889625444684</v>
      </c>
      <c r="D154" s="210">
        <v>20.748800829999997</v>
      </c>
      <c r="E154" s="28">
        <f t="shared" si="11"/>
        <v>0.17552908556067853</v>
      </c>
      <c r="F154" s="210">
        <v>6.9592394400000002</v>
      </c>
      <c r="G154" s="29">
        <f t="shared" si="12"/>
        <v>5.0614151184150372E-2</v>
      </c>
      <c r="H154" s="28">
        <f t="shared" si="13"/>
        <v>-66.459558328123379</v>
      </c>
      <c r="I154" s="28">
        <f t="shared" si="14"/>
        <v>-54.293870696533816</v>
      </c>
      <c r="J154" s="244"/>
    </row>
    <row r="155" spans="1:10" x14ac:dyDescent="0.25">
      <c r="A155" s="19" t="s">
        <v>156</v>
      </c>
      <c r="B155" s="210">
        <v>3.24219429</v>
      </c>
      <c r="C155" s="28">
        <f t="shared" si="10"/>
        <v>3.0083543833685462E-2</v>
      </c>
      <c r="D155" s="210">
        <v>1.86734676</v>
      </c>
      <c r="E155" s="28">
        <f t="shared" si="11"/>
        <v>1.5797234350699383E-2</v>
      </c>
      <c r="F155" s="210">
        <v>6.8744831199999998</v>
      </c>
      <c r="G155" s="29">
        <f t="shared" si="12"/>
        <v>4.9997723307041407E-2</v>
      </c>
      <c r="H155" s="28">
        <f t="shared" si="13"/>
        <v>268.14175423958216</v>
      </c>
      <c r="I155" s="28">
        <f t="shared" si="14"/>
        <v>112.03180639738895</v>
      </c>
      <c r="J155" s="244"/>
    </row>
    <row r="156" spans="1:10" x14ac:dyDescent="0.25">
      <c r="A156" s="19" t="s">
        <v>185</v>
      </c>
      <c r="B156" s="210">
        <v>12.17785123</v>
      </c>
      <c r="C156" s="28">
        <f t="shared" si="10"/>
        <v>0.11299536317356397</v>
      </c>
      <c r="D156" s="210">
        <v>3.31963031</v>
      </c>
      <c r="E156" s="28">
        <f t="shared" si="11"/>
        <v>2.8083149358266401E-2</v>
      </c>
      <c r="F156" s="210">
        <v>5.6560539699999994</v>
      </c>
      <c r="G156" s="29">
        <f t="shared" si="12"/>
        <v>4.1136157652206587E-2</v>
      </c>
      <c r="H156" s="28">
        <f t="shared" si="13"/>
        <v>70.382043836682513</v>
      </c>
      <c r="I156" s="28">
        <f t="shared" si="14"/>
        <v>-53.554581484241048</v>
      </c>
      <c r="J156" s="244"/>
    </row>
    <row r="157" spans="1:10" x14ac:dyDescent="0.25">
      <c r="A157" s="19" t="s">
        <v>74</v>
      </c>
      <c r="B157" s="210">
        <v>2.2107014</v>
      </c>
      <c r="C157" s="28">
        <f t="shared" si="10"/>
        <v>2.0512568501898698E-2</v>
      </c>
      <c r="D157" s="210">
        <v>6.4808402100000002</v>
      </c>
      <c r="E157" s="28">
        <f t="shared" si="11"/>
        <v>5.482610609869043E-2</v>
      </c>
      <c r="F157" s="210">
        <v>5.5259259299999997</v>
      </c>
      <c r="G157" s="29">
        <f t="shared" si="12"/>
        <v>4.0189743845548263E-2</v>
      </c>
      <c r="H157" s="28">
        <f t="shared" si="13"/>
        <v>-14.734420986441831</v>
      </c>
      <c r="I157" s="28">
        <f t="shared" si="14"/>
        <v>149.96256527453232</v>
      </c>
      <c r="J157" s="244"/>
    </row>
    <row r="158" spans="1:10" x14ac:dyDescent="0.25">
      <c r="A158" s="19" t="s">
        <v>62</v>
      </c>
      <c r="B158" s="210">
        <v>8.40899164</v>
      </c>
      <c r="C158" s="28">
        <f t="shared" si="10"/>
        <v>7.8025018235114652E-2</v>
      </c>
      <c r="D158" s="210">
        <v>0.15005582999999997</v>
      </c>
      <c r="E158" s="28">
        <f t="shared" si="11"/>
        <v>1.2694305969174718E-3</v>
      </c>
      <c r="F158" s="210">
        <v>5.2735275000000001</v>
      </c>
      <c r="G158" s="29">
        <f t="shared" si="12"/>
        <v>3.8354064472133548E-2</v>
      </c>
      <c r="H158" s="28">
        <f t="shared" si="13"/>
        <v>3414.3769488996204</v>
      </c>
      <c r="I158" s="28">
        <f t="shared" si="14"/>
        <v>-37.287040756292157</v>
      </c>
      <c r="J158" s="244"/>
    </row>
    <row r="159" spans="1:10" x14ac:dyDescent="0.25">
      <c r="A159" s="19" t="s">
        <v>173</v>
      </c>
      <c r="B159" s="210">
        <v>5.3492501100000007</v>
      </c>
      <c r="C159" s="28">
        <f t="shared" si="10"/>
        <v>4.9634409837151311E-2</v>
      </c>
      <c r="D159" s="210">
        <v>8.7586714200000007</v>
      </c>
      <c r="E159" s="28">
        <f t="shared" si="11"/>
        <v>7.4095924756103132E-2</v>
      </c>
      <c r="F159" s="210">
        <v>5.1741244000000002</v>
      </c>
      <c r="G159" s="29">
        <f t="shared" si="12"/>
        <v>3.763111140018504E-2</v>
      </c>
      <c r="H159" s="28">
        <f t="shared" si="13"/>
        <v>-40.925693499756846</v>
      </c>
      <c r="I159" s="28">
        <f t="shared" si="14"/>
        <v>-3.2738366387583318</v>
      </c>
      <c r="J159" s="244"/>
    </row>
    <row r="160" spans="1:10" x14ac:dyDescent="0.25">
      <c r="A160" s="19" t="s">
        <v>243</v>
      </c>
      <c r="B160" s="210">
        <v>2.03127865</v>
      </c>
      <c r="C160" s="28">
        <f t="shared" si="10"/>
        <v>1.884774780283276E-2</v>
      </c>
      <c r="D160" s="210">
        <v>2.20744337</v>
      </c>
      <c r="E160" s="28">
        <f t="shared" si="11"/>
        <v>1.867435710322362E-2</v>
      </c>
      <c r="F160" s="210">
        <v>4.8360656500000001</v>
      </c>
      <c r="G160" s="29">
        <f t="shared" si="12"/>
        <v>3.5172429409265508E-2</v>
      </c>
      <c r="H160" s="28">
        <f t="shared" si="13"/>
        <v>119.07994178804233</v>
      </c>
      <c r="I160" s="28">
        <f t="shared" si="14"/>
        <v>138.07987397494679</v>
      </c>
      <c r="J160" s="244"/>
    </row>
    <row r="161" spans="1:10" x14ac:dyDescent="0.25">
      <c r="A161" s="19" t="s">
        <v>227</v>
      </c>
      <c r="B161" s="210">
        <v>11.814275330000001</v>
      </c>
      <c r="C161" s="28">
        <f t="shared" si="10"/>
        <v>0.10962182952745987</v>
      </c>
      <c r="D161" s="210">
        <v>4.0205699199999998</v>
      </c>
      <c r="E161" s="28">
        <f t="shared" si="11"/>
        <v>3.4012903553924112E-2</v>
      </c>
      <c r="F161" s="210">
        <v>4.7646317500000004</v>
      </c>
      <c r="G161" s="29">
        <f t="shared" si="12"/>
        <v>3.4652894732316177E-2</v>
      </c>
      <c r="H161" s="28">
        <f t="shared" si="13"/>
        <v>18.506377076014147</v>
      </c>
      <c r="I161" s="28">
        <f t="shared" si="14"/>
        <v>-59.670554334372362</v>
      </c>
      <c r="J161" s="244"/>
    </row>
    <row r="162" spans="1:10" x14ac:dyDescent="0.25">
      <c r="A162" s="19" t="s">
        <v>247</v>
      </c>
      <c r="B162" s="210">
        <v>1.8013767000000001</v>
      </c>
      <c r="C162" s="28">
        <f t="shared" si="10"/>
        <v>1.6714542704172632E-2</v>
      </c>
      <c r="D162" s="210">
        <v>4.3738477300000005</v>
      </c>
      <c r="E162" s="28">
        <f t="shared" si="11"/>
        <v>3.7001535593252394E-2</v>
      </c>
      <c r="F162" s="210">
        <v>4.5912227199999993</v>
      </c>
      <c r="G162" s="29">
        <f t="shared" si="12"/>
        <v>3.3391700756050732E-2</v>
      </c>
      <c r="H162" s="28">
        <f t="shared" si="13"/>
        <v>4.9698801471536047</v>
      </c>
      <c r="I162" s="28">
        <f t="shared" si="14"/>
        <v>154.87299352767243</v>
      </c>
      <c r="J162" s="244"/>
    </row>
    <row r="163" spans="1:10" x14ac:dyDescent="0.25">
      <c r="A163" s="19" t="s">
        <v>6</v>
      </c>
      <c r="B163" s="210">
        <v>3.5390110400000001</v>
      </c>
      <c r="C163" s="28">
        <f t="shared" si="10"/>
        <v>3.2837635325592029E-2</v>
      </c>
      <c r="D163" s="210">
        <v>3.4289472799999996</v>
      </c>
      <c r="E163" s="28">
        <f t="shared" si="11"/>
        <v>2.9007940527528593E-2</v>
      </c>
      <c r="F163" s="210">
        <v>4.4019080800000001</v>
      </c>
      <c r="G163" s="29">
        <f t="shared" si="12"/>
        <v>3.201482618621513E-2</v>
      </c>
      <c r="H163" s="28">
        <f t="shared" si="13"/>
        <v>28.374912780811279</v>
      </c>
      <c r="I163" s="28">
        <f t="shared" si="14"/>
        <v>24.38243425202764</v>
      </c>
      <c r="J163" s="244"/>
    </row>
    <row r="164" spans="1:10" x14ac:dyDescent="0.25">
      <c r="A164" s="19" t="s">
        <v>31</v>
      </c>
      <c r="B164" s="210">
        <v>3.2118640200000002</v>
      </c>
      <c r="C164" s="28">
        <f t="shared" si="10"/>
        <v>2.9802116526923869E-2</v>
      </c>
      <c r="D164" s="210">
        <v>5.7132637800000001</v>
      </c>
      <c r="E164" s="28">
        <f t="shared" si="11"/>
        <v>4.8332622935026062E-2</v>
      </c>
      <c r="F164" s="210">
        <v>4.20014881</v>
      </c>
      <c r="G164" s="29">
        <f t="shared" si="12"/>
        <v>3.0547442532781899E-2</v>
      </c>
      <c r="H164" s="28">
        <f t="shared" si="13"/>
        <v>-26.484248378253593</v>
      </c>
      <c r="I164" s="28">
        <f t="shared" si="14"/>
        <v>30.769820386107117</v>
      </c>
      <c r="J164" s="244"/>
    </row>
    <row r="165" spans="1:10" x14ac:dyDescent="0.25">
      <c r="A165" s="19" t="s">
        <v>254</v>
      </c>
      <c r="B165" s="210">
        <v>2.6588106900000001</v>
      </c>
      <c r="C165" s="28">
        <f t="shared" si="10"/>
        <v>2.4670467215611093E-2</v>
      </c>
      <c r="D165" s="210">
        <v>8.4215971500000002</v>
      </c>
      <c r="E165" s="28">
        <f t="shared" si="11"/>
        <v>7.1244370159579809E-2</v>
      </c>
      <c r="F165" s="210">
        <v>4.1845449800000001</v>
      </c>
      <c r="G165" s="29">
        <f t="shared" si="12"/>
        <v>3.0433956767924843E-2</v>
      </c>
      <c r="H165" s="28">
        <f t="shared" si="13"/>
        <v>-50.311741282946556</v>
      </c>
      <c r="I165" s="28">
        <f t="shared" si="14"/>
        <v>57.384088898785038</v>
      </c>
      <c r="J165" s="244"/>
    </row>
    <row r="166" spans="1:10" x14ac:dyDescent="0.25">
      <c r="A166" s="19" t="s">
        <v>83</v>
      </c>
      <c r="B166" s="210">
        <v>4.4554676500000001</v>
      </c>
      <c r="C166" s="28">
        <f t="shared" si="10"/>
        <v>4.1341216583396845E-2</v>
      </c>
      <c r="D166" s="210">
        <v>4.0799421699999998</v>
      </c>
      <c r="E166" s="28">
        <f t="shared" si="11"/>
        <v>3.4515176279734452E-2</v>
      </c>
      <c r="F166" s="210">
        <v>3.7952757300000002</v>
      </c>
      <c r="G166" s="29">
        <f t="shared" si="12"/>
        <v>2.7602823733818345E-2</v>
      </c>
      <c r="H166" s="28">
        <f t="shared" si="13"/>
        <v>-6.9772175226689441</v>
      </c>
      <c r="I166" s="28">
        <f t="shared" si="14"/>
        <v>-14.81756735457388</v>
      </c>
      <c r="J166" s="244"/>
    </row>
    <row r="167" spans="1:10" x14ac:dyDescent="0.25">
      <c r="A167" s="19" t="s">
        <v>191</v>
      </c>
      <c r="B167" s="210">
        <v>8.4899139999999998E-2</v>
      </c>
      <c r="C167" s="28">
        <f t="shared" si="10"/>
        <v>7.8775877420726649E-4</v>
      </c>
      <c r="D167" s="210">
        <v>0.5666561</v>
      </c>
      <c r="E167" s="28">
        <f t="shared" si="11"/>
        <v>4.7937530402512628E-3</v>
      </c>
      <c r="F167" s="210">
        <v>3.7064997000000002</v>
      </c>
      <c r="G167" s="29">
        <f t="shared" si="12"/>
        <v>2.6957160735341511E-2</v>
      </c>
      <c r="H167" s="28">
        <f t="shared" si="13"/>
        <v>554.10037940119241</v>
      </c>
      <c r="I167" s="28">
        <f t="shared" si="14"/>
        <v>4265.7682515983088</v>
      </c>
      <c r="J167" s="244"/>
    </row>
    <row r="168" spans="1:10" x14ac:dyDescent="0.25">
      <c r="A168" s="19" t="s">
        <v>150</v>
      </c>
      <c r="B168" s="210">
        <v>3.8985775299999998</v>
      </c>
      <c r="C168" s="28">
        <f t="shared" si="10"/>
        <v>3.6173966617150569E-2</v>
      </c>
      <c r="D168" s="210">
        <v>4.9812635099999998</v>
      </c>
      <c r="E168" s="28">
        <f t="shared" si="11"/>
        <v>4.2140104192569666E-2</v>
      </c>
      <c r="F168" s="210">
        <v>3.6667561200000001</v>
      </c>
      <c r="G168" s="29">
        <f t="shared" si="12"/>
        <v>2.6668107946733993E-2</v>
      </c>
      <c r="H168" s="28">
        <f t="shared" si="13"/>
        <v>-26.389035379499525</v>
      </c>
      <c r="I168" s="28">
        <f t="shared" si="14"/>
        <v>-5.946307549769303</v>
      </c>
      <c r="J168" s="244"/>
    </row>
    <row r="169" spans="1:10" x14ac:dyDescent="0.25">
      <c r="A169" s="19" t="s">
        <v>193</v>
      </c>
      <c r="B169" s="210">
        <v>2.2433463199999997</v>
      </c>
      <c r="C169" s="28">
        <f t="shared" si="10"/>
        <v>2.0815472891310582E-2</v>
      </c>
      <c r="D169" s="210">
        <v>3.5633829800000001</v>
      </c>
      <c r="E169" s="28">
        <f t="shared" si="11"/>
        <v>3.0145229168016728E-2</v>
      </c>
      <c r="F169" s="210">
        <v>3.3362791600000001</v>
      </c>
      <c r="G169" s="29">
        <f t="shared" si="12"/>
        <v>2.4264567881683668E-2</v>
      </c>
      <c r="H169" s="28">
        <f t="shared" si="13"/>
        <v>-6.373264430869563</v>
      </c>
      <c r="I169" s="28">
        <f t="shared" si="14"/>
        <v>48.718863880098581</v>
      </c>
      <c r="J169" s="244"/>
    </row>
    <row r="170" spans="1:10" x14ac:dyDescent="0.25">
      <c r="A170" s="19" t="s">
        <v>0</v>
      </c>
      <c r="B170" s="210">
        <v>2.4863229200000001</v>
      </c>
      <c r="C170" s="28">
        <f t="shared" si="10"/>
        <v>2.3069994534015675E-2</v>
      </c>
      <c r="D170" s="210">
        <v>4.0613198199999996</v>
      </c>
      <c r="E170" s="28">
        <f t="shared" si="11"/>
        <v>3.4357636376909577E-2</v>
      </c>
      <c r="F170" s="210">
        <v>3.2815463899999999</v>
      </c>
      <c r="G170" s="29">
        <f t="shared" si="12"/>
        <v>2.3866499569852834E-2</v>
      </c>
      <c r="H170" s="28">
        <f t="shared" si="13"/>
        <v>-19.200000604729517</v>
      </c>
      <c r="I170" s="28">
        <f t="shared" si="14"/>
        <v>31.983917439010678</v>
      </c>
      <c r="J170" s="244"/>
    </row>
    <row r="171" spans="1:10" x14ac:dyDescent="0.25">
      <c r="A171" s="19" t="s">
        <v>223</v>
      </c>
      <c r="B171" s="210">
        <v>5.1365120199999996</v>
      </c>
      <c r="C171" s="28">
        <f t="shared" si="10"/>
        <v>4.7660464082157843E-2</v>
      </c>
      <c r="D171" s="210">
        <v>2.9196388600000001</v>
      </c>
      <c r="E171" s="28">
        <f t="shared" si="11"/>
        <v>2.4699332913844445E-2</v>
      </c>
      <c r="F171" s="210">
        <v>3.1066417799999999</v>
      </c>
      <c r="G171" s="29">
        <f t="shared" si="12"/>
        <v>2.259442832562146E-2</v>
      </c>
      <c r="H171" s="28">
        <f t="shared" si="13"/>
        <v>6.4050017473736398</v>
      </c>
      <c r="I171" s="28">
        <f t="shared" si="14"/>
        <v>-39.518455950191658</v>
      </c>
      <c r="J171" s="244"/>
    </row>
    <row r="172" spans="1:10" x14ac:dyDescent="0.25">
      <c r="A172" s="19" t="s">
        <v>141</v>
      </c>
      <c r="B172" s="210">
        <v>1.5072740800000002</v>
      </c>
      <c r="C172" s="28">
        <f t="shared" si="10"/>
        <v>1.3985634974102041E-2</v>
      </c>
      <c r="D172" s="210">
        <v>2.2010224100000002</v>
      </c>
      <c r="E172" s="28">
        <f t="shared" si="11"/>
        <v>1.8620037567051096E-2</v>
      </c>
      <c r="F172" s="210">
        <v>3.0737612000000003</v>
      </c>
      <c r="G172" s="29">
        <f t="shared" si="12"/>
        <v>2.2355289744244739E-2</v>
      </c>
      <c r="H172" s="28">
        <f t="shared" si="13"/>
        <v>39.651517678095786</v>
      </c>
      <c r="I172" s="28">
        <f t="shared" si="14"/>
        <v>103.92848525597947</v>
      </c>
      <c r="J172" s="244"/>
    </row>
    <row r="173" spans="1:10" x14ac:dyDescent="0.25">
      <c r="A173" s="19" t="s">
        <v>113</v>
      </c>
      <c r="B173" s="210">
        <v>4.56862485</v>
      </c>
      <c r="C173" s="28">
        <f t="shared" si="10"/>
        <v>4.2391175124375312E-2</v>
      </c>
      <c r="D173" s="210">
        <v>6.2073817300000007</v>
      </c>
      <c r="E173" s="28">
        <f t="shared" si="11"/>
        <v>5.2512723396408584E-2</v>
      </c>
      <c r="F173" s="210">
        <v>2.9977208599999998</v>
      </c>
      <c r="G173" s="29">
        <f t="shared" si="12"/>
        <v>2.1802252692130576E-2</v>
      </c>
      <c r="H173" s="28">
        <f t="shared" si="13"/>
        <v>-51.707161080296579</v>
      </c>
      <c r="I173" s="28">
        <f t="shared" si="14"/>
        <v>-34.384613348150047</v>
      </c>
      <c r="J173" s="244"/>
    </row>
    <row r="174" spans="1:10" x14ac:dyDescent="0.25">
      <c r="A174" s="19" t="s">
        <v>84</v>
      </c>
      <c r="B174" s="210">
        <v>3.9316629999999998E-2</v>
      </c>
      <c r="C174" s="28">
        <f t="shared" si="10"/>
        <v>3.6480958764435821E-4</v>
      </c>
      <c r="D174" s="210">
        <v>5.6728995400000004</v>
      </c>
      <c r="E174" s="28">
        <f t="shared" si="11"/>
        <v>4.7991152688403059E-2</v>
      </c>
      <c r="F174" s="210">
        <v>2.9577422599999998</v>
      </c>
      <c r="G174" s="29">
        <f t="shared" si="12"/>
        <v>2.1511490616479004E-2</v>
      </c>
      <c r="H174" s="28">
        <f t="shared" si="13"/>
        <v>-47.86189603491551</v>
      </c>
      <c r="I174" s="28">
        <f t="shared" si="14"/>
        <v>7422.8783850497866</v>
      </c>
      <c r="J174" s="244"/>
    </row>
    <row r="175" spans="1:10" x14ac:dyDescent="0.25">
      <c r="A175" s="19" t="s">
        <v>144</v>
      </c>
      <c r="B175" s="210">
        <v>2.4755140099999999</v>
      </c>
      <c r="C175" s="28">
        <f t="shared" si="10"/>
        <v>2.296970124845216E-2</v>
      </c>
      <c r="D175" s="210">
        <v>4.5330847300000006</v>
      </c>
      <c r="E175" s="28">
        <f t="shared" si="11"/>
        <v>3.8348636335431806E-2</v>
      </c>
      <c r="F175" s="210">
        <v>2.7638398</v>
      </c>
      <c r="G175" s="29">
        <f t="shared" si="12"/>
        <v>2.0101249093675663E-2</v>
      </c>
      <c r="H175" s="28">
        <f t="shared" si="13"/>
        <v>-39.029602034374513</v>
      </c>
      <c r="I175" s="28">
        <f t="shared" si="14"/>
        <v>11.64710798788815</v>
      </c>
      <c r="J175" s="244"/>
    </row>
    <row r="176" spans="1:10" x14ac:dyDescent="0.25">
      <c r="A176" s="19" t="s">
        <v>138</v>
      </c>
      <c r="B176" s="210">
        <v>2.2781021899999998</v>
      </c>
      <c r="C176" s="28">
        <f t="shared" si="10"/>
        <v>2.1137964279888927E-2</v>
      </c>
      <c r="D176" s="210">
        <v>5.7448903300000005</v>
      </c>
      <c r="E176" s="28">
        <f t="shared" si="11"/>
        <v>4.860017475387203E-2</v>
      </c>
      <c r="F176" s="210">
        <v>2.6754237299999999</v>
      </c>
      <c r="G176" s="29">
        <f t="shared" si="12"/>
        <v>1.9458204063730777E-2</v>
      </c>
      <c r="H176" s="28">
        <f t="shared" si="13"/>
        <v>-53.429507330560313</v>
      </c>
      <c r="I176" s="28">
        <f t="shared" si="14"/>
        <v>17.440900664776592</v>
      </c>
      <c r="J176" s="244"/>
    </row>
    <row r="177" spans="1:10" x14ac:dyDescent="0.25">
      <c r="A177" s="19" t="s">
        <v>89</v>
      </c>
      <c r="B177" s="210">
        <v>5.5720957999999996</v>
      </c>
      <c r="C177" s="28">
        <f t="shared" si="10"/>
        <v>5.1702141590285342E-2</v>
      </c>
      <c r="D177" s="210">
        <v>3.97973775</v>
      </c>
      <c r="E177" s="28">
        <f t="shared" si="11"/>
        <v>3.3667474749614831E-2</v>
      </c>
      <c r="F177" s="210">
        <v>2.62166276</v>
      </c>
      <c r="G177" s="29">
        <f t="shared" si="12"/>
        <v>1.9067203597825474E-2</v>
      </c>
      <c r="H177" s="28">
        <f t="shared" si="13"/>
        <v>-34.124735731644627</v>
      </c>
      <c r="I177" s="28">
        <f t="shared" si="14"/>
        <v>-52.950149205977404</v>
      </c>
      <c r="J177" s="244"/>
    </row>
    <row r="178" spans="1:10" x14ac:dyDescent="0.25">
      <c r="A178" s="19" t="s">
        <v>17</v>
      </c>
      <c r="B178" s="210">
        <v>1.9078533799999999</v>
      </c>
      <c r="C178" s="28">
        <f t="shared" si="10"/>
        <v>1.7702514301039918E-2</v>
      </c>
      <c r="D178" s="210">
        <v>2.5930494100000003</v>
      </c>
      <c r="E178" s="28">
        <f t="shared" si="11"/>
        <v>2.1936476979087041E-2</v>
      </c>
      <c r="F178" s="210">
        <v>2.4010646499999999</v>
      </c>
      <c r="G178" s="29">
        <f t="shared" si="12"/>
        <v>1.7462806136473313E-2</v>
      </c>
      <c r="H178" s="28">
        <f t="shared" si="13"/>
        <v>-7.4038218963209168</v>
      </c>
      <c r="I178" s="28">
        <f t="shared" si="14"/>
        <v>25.8516338399128</v>
      </c>
      <c r="J178" s="244"/>
    </row>
    <row r="179" spans="1:10" x14ac:dyDescent="0.25">
      <c r="A179" s="19" t="s">
        <v>207</v>
      </c>
      <c r="B179" s="210">
        <v>0.83519028000000006</v>
      </c>
      <c r="C179" s="28">
        <f t="shared" si="10"/>
        <v>7.749530456994308E-3</v>
      </c>
      <c r="D179" s="210">
        <v>1.84196403</v>
      </c>
      <c r="E179" s="28">
        <f t="shared" si="11"/>
        <v>1.5582503512881919E-2</v>
      </c>
      <c r="F179" s="210">
        <v>2.1961010999999999</v>
      </c>
      <c r="G179" s="29">
        <f t="shared" si="12"/>
        <v>1.5972117937514008E-2</v>
      </c>
      <c r="H179" s="28">
        <f t="shared" si="13"/>
        <v>19.226057850869104</v>
      </c>
      <c r="I179" s="28">
        <f t="shared" si="14"/>
        <v>162.94619951755186</v>
      </c>
      <c r="J179" s="244"/>
    </row>
    <row r="180" spans="1:10" x14ac:dyDescent="0.25">
      <c r="A180" s="19" t="s">
        <v>93</v>
      </c>
      <c r="B180" s="210">
        <v>0.89576159</v>
      </c>
      <c r="C180" s="28">
        <f t="shared" si="10"/>
        <v>8.3115571267312251E-3</v>
      </c>
      <c r="D180" s="210">
        <v>1.9200231399999999</v>
      </c>
      <c r="E180" s="28">
        <f t="shared" si="11"/>
        <v>1.6242861878179332E-2</v>
      </c>
      <c r="F180" s="210">
        <v>2.0679748199999999</v>
      </c>
      <c r="G180" s="29">
        <f t="shared" si="12"/>
        <v>1.504026281706671E-2</v>
      </c>
      <c r="H180" s="28">
        <f t="shared" si="13"/>
        <v>7.7057237966413172</v>
      </c>
      <c r="I180" s="28">
        <f t="shared" si="14"/>
        <v>130.86218956988321</v>
      </c>
      <c r="J180" s="244"/>
    </row>
    <row r="181" spans="1:10" x14ac:dyDescent="0.25">
      <c r="A181" s="19" t="s">
        <v>208</v>
      </c>
      <c r="B181" s="210">
        <v>0.50007636</v>
      </c>
      <c r="C181" s="28">
        <f t="shared" si="10"/>
        <v>4.6400887024725069E-3</v>
      </c>
      <c r="D181" s="210">
        <v>1.6517278700000002</v>
      </c>
      <c r="E181" s="28">
        <f t="shared" si="11"/>
        <v>1.3973158496802989E-2</v>
      </c>
      <c r="F181" s="210">
        <v>1.9449539199999999</v>
      </c>
      <c r="G181" s="29">
        <f t="shared" si="12"/>
        <v>1.4145538833922619E-2</v>
      </c>
      <c r="H181" s="28">
        <f t="shared" si="13"/>
        <v>17.75268525317064</v>
      </c>
      <c r="I181" s="28">
        <f t="shared" si="14"/>
        <v>288.93138639866913</v>
      </c>
      <c r="J181" s="244"/>
    </row>
    <row r="182" spans="1:10" x14ac:dyDescent="0.25">
      <c r="A182" s="19" t="s">
        <v>139</v>
      </c>
      <c r="B182" s="210">
        <v>2.2625561000000003</v>
      </c>
      <c r="C182" s="28">
        <f t="shared" si="10"/>
        <v>2.0993715836357986E-2</v>
      </c>
      <c r="D182" s="210">
        <v>2.7361445099999999</v>
      </c>
      <c r="E182" s="28">
        <f t="shared" si="11"/>
        <v>2.3147021735721723E-2</v>
      </c>
      <c r="F182" s="210">
        <v>1.9370019599999999</v>
      </c>
      <c r="G182" s="29">
        <f t="shared" si="12"/>
        <v>1.4087704682774298E-2</v>
      </c>
      <c r="H182" s="28">
        <f t="shared" si="13"/>
        <v>-29.206883886407009</v>
      </c>
      <c r="I182" s="28">
        <f t="shared" si="14"/>
        <v>-14.388776481608579</v>
      </c>
      <c r="J182" s="244"/>
    </row>
    <row r="183" spans="1:10" x14ac:dyDescent="0.25">
      <c r="A183" s="19" t="s">
        <v>1</v>
      </c>
      <c r="B183" s="210">
        <v>3.013826E-2</v>
      </c>
      <c r="C183" s="28">
        <f t="shared" si="10"/>
        <v>2.7964569198627798E-4</v>
      </c>
      <c r="D183" s="210">
        <v>0.11106969999999999</v>
      </c>
      <c r="E183" s="28">
        <f t="shared" si="11"/>
        <v>9.3961877769390572E-4</v>
      </c>
      <c r="F183" s="210">
        <v>1.9315186200000001</v>
      </c>
      <c r="G183" s="29">
        <f t="shared" si="12"/>
        <v>1.4047824663966656E-2</v>
      </c>
      <c r="H183" s="28">
        <f t="shared" si="13"/>
        <v>1639.0148888490742</v>
      </c>
      <c r="I183" s="28">
        <f t="shared" si="14"/>
        <v>6308.8591046729307</v>
      </c>
      <c r="J183" s="244"/>
    </row>
    <row r="184" spans="1:10" x14ac:dyDescent="0.25">
      <c r="A184" s="19" t="s">
        <v>241</v>
      </c>
      <c r="B184" s="210">
        <v>3.56261961</v>
      </c>
      <c r="C184" s="28">
        <f t="shared" si="10"/>
        <v>3.3056693588891121E-2</v>
      </c>
      <c r="D184" s="210">
        <v>3.3342413999999998</v>
      </c>
      <c r="E184" s="28">
        <f t="shared" si="11"/>
        <v>2.8206755116871814E-2</v>
      </c>
      <c r="F184" s="210">
        <v>1.8874340900000002</v>
      </c>
      <c r="G184" s="29">
        <f t="shared" si="12"/>
        <v>1.3727200393809025E-2</v>
      </c>
      <c r="H184" s="28">
        <f t="shared" si="13"/>
        <v>-43.392398342843428</v>
      </c>
      <c r="I184" s="28">
        <f t="shared" si="14"/>
        <v>-47.021172715096569</v>
      </c>
      <c r="J184" s="244"/>
    </row>
    <row r="185" spans="1:10" x14ac:dyDescent="0.25">
      <c r="A185" s="19" t="s">
        <v>61</v>
      </c>
      <c r="B185" s="210">
        <v>2.9557215699999997</v>
      </c>
      <c r="C185" s="28">
        <f t="shared" si="10"/>
        <v>2.742543211722966E-2</v>
      </c>
      <c r="D185" s="210">
        <v>2.4086542899999999</v>
      </c>
      <c r="E185" s="28">
        <f t="shared" si="11"/>
        <v>2.0376545537234569E-2</v>
      </c>
      <c r="F185" s="210">
        <v>1.8704217299999999</v>
      </c>
      <c r="G185" s="29">
        <f t="shared" si="12"/>
        <v>1.3603470470666847E-2</v>
      </c>
      <c r="H185" s="28">
        <f t="shared" si="13"/>
        <v>-22.345778812450501</v>
      </c>
      <c r="I185" s="28">
        <f t="shared" si="14"/>
        <v>-36.718608782896958</v>
      </c>
      <c r="J185" s="244"/>
    </row>
    <row r="186" spans="1:10" x14ac:dyDescent="0.25">
      <c r="A186" s="19" t="s">
        <v>187</v>
      </c>
      <c r="B186" s="210">
        <v>3.8463409</v>
      </c>
      <c r="C186" s="28">
        <f t="shared" si="10"/>
        <v>3.5689275445749791E-2</v>
      </c>
      <c r="D186" s="210">
        <v>3.7139811900000002</v>
      </c>
      <c r="E186" s="28">
        <f t="shared" si="11"/>
        <v>3.1419248148918728E-2</v>
      </c>
      <c r="F186" s="210">
        <v>1.8689906999999999</v>
      </c>
      <c r="G186" s="29">
        <f t="shared" si="12"/>
        <v>1.3593062671166122E-2</v>
      </c>
      <c r="H186" s="28">
        <f t="shared" si="13"/>
        <v>-49.676893759389237</v>
      </c>
      <c r="I186" s="28">
        <f t="shared" si="14"/>
        <v>-51.408604993904724</v>
      </c>
      <c r="J186" s="244"/>
    </row>
    <row r="187" spans="1:10" x14ac:dyDescent="0.25">
      <c r="A187" s="19" t="s">
        <v>95</v>
      </c>
      <c r="B187" s="210">
        <v>1.1285050599999999</v>
      </c>
      <c r="C187" s="28">
        <f t="shared" si="10"/>
        <v>1.0471128008508657E-2</v>
      </c>
      <c r="D187" s="210">
        <v>1.7683014800000001</v>
      </c>
      <c r="E187" s="28">
        <f t="shared" si="11"/>
        <v>1.4959338822666531E-2</v>
      </c>
      <c r="F187" s="210">
        <v>1.8238128999999998</v>
      </c>
      <c r="G187" s="29">
        <f t="shared" si="12"/>
        <v>1.3264487110706991E-2</v>
      </c>
      <c r="H187" s="28">
        <f t="shared" si="13"/>
        <v>3.1392508928963725</v>
      </c>
      <c r="I187" s="28">
        <f t="shared" si="14"/>
        <v>61.613178765897601</v>
      </c>
      <c r="J187" s="244"/>
    </row>
    <row r="188" spans="1:10" x14ac:dyDescent="0.25">
      <c r="A188" s="19" t="s">
        <v>19</v>
      </c>
      <c r="B188" s="210">
        <v>1.1807463600000001</v>
      </c>
      <c r="C188" s="28">
        <f t="shared" si="10"/>
        <v>1.0955862511720281E-2</v>
      </c>
      <c r="D188" s="210">
        <v>2.0414786399999998</v>
      </c>
      <c r="E188" s="28">
        <f t="shared" si="11"/>
        <v>1.727034163597288E-2</v>
      </c>
      <c r="F188" s="210">
        <v>1.8001642099999999</v>
      </c>
      <c r="G188" s="29">
        <f t="shared" si="12"/>
        <v>1.3092491538304739E-2</v>
      </c>
      <c r="H188" s="28">
        <f t="shared" si="13"/>
        <v>-11.820570897572546</v>
      </c>
      <c r="I188" s="28">
        <f t="shared" si="14"/>
        <v>52.459856831572168</v>
      </c>
      <c r="J188" s="244"/>
    </row>
    <row r="189" spans="1:10" x14ac:dyDescent="0.25">
      <c r="A189" s="19" t="s">
        <v>43</v>
      </c>
      <c r="B189" s="210">
        <v>1.7945992200000001</v>
      </c>
      <c r="C189" s="28">
        <f t="shared" si="10"/>
        <v>1.6651656091457658E-2</v>
      </c>
      <c r="D189" s="210">
        <v>2.6012061499999999</v>
      </c>
      <c r="E189" s="28">
        <f t="shared" si="11"/>
        <v>2.2005480731404431E-2</v>
      </c>
      <c r="F189" s="210">
        <v>1.7428512300000001</v>
      </c>
      <c r="G189" s="29">
        <f t="shared" si="12"/>
        <v>1.2675657506433267E-2</v>
      </c>
      <c r="H189" s="28">
        <f t="shared" si="13"/>
        <v>-32.99834271113037</v>
      </c>
      <c r="I189" s="28">
        <f t="shared" si="14"/>
        <v>-2.8835402034778523</v>
      </c>
      <c r="J189" s="244"/>
    </row>
    <row r="190" spans="1:10" x14ac:dyDescent="0.25">
      <c r="A190" s="19" t="s">
        <v>92</v>
      </c>
      <c r="B190" s="210">
        <v>2.2963157000000001</v>
      </c>
      <c r="C190" s="28">
        <f t="shared" si="10"/>
        <v>2.1306963074359777E-2</v>
      </c>
      <c r="D190" s="210">
        <v>0.59809095999999995</v>
      </c>
      <c r="E190" s="28">
        <f t="shared" si="11"/>
        <v>5.0596832149990027E-3</v>
      </c>
      <c r="F190" s="210">
        <v>1.6312973400000002</v>
      </c>
      <c r="G190" s="29">
        <f t="shared" si="12"/>
        <v>1.1864332432433502E-2</v>
      </c>
      <c r="H190" s="28">
        <f t="shared" si="13"/>
        <v>172.75071002577943</v>
      </c>
      <c r="I190" s="28">
        <f t="shared" si="14"/>
        <v>-28.960232253779385</v>
      </c>
      <c r="J190" s="244"/>
    </row>
    <row r="191" spans="1:10" x14ac:dyDescent="0.25">
      <c r="A191" s="19" t="s">
        <v>192</v>
      </c>
      <c r="B191" s="210">
        <v>0.4291025</v>
      </c>
      <c r="C191" s="28">
        <f t="shared" si="10"/>
        <v>3.9815392642289851E-3</v>
      </c>
      <c r="D191" s="210">
        <v>0.55118025999999998</v>
      </c>
      <c r="E191" s="28">
        <f t="shared" si="11"/>
        <v>4.6628317371003002E-3</v>
      </c>
      <c r="F191" s="210">
        <v>1.4451698799999999</v>
      </c>
      <c r="G191" s="29">
        <f t="shared" si="12"/>
        <v>1.0510638040800109E-2</v>
      </c>
      <c r="H191" s="28">
        <f t="shared" si="13"/>
        <v>162.19550750964848</v>
      </c>
      <c r="I191" s="28">
        <f t="shared" si="14"/>
        <v>236.78896767089446</v>
      </c>
      <c r="J191" s="244"/>
    </row>
    <row r="192" spans="1:10" x14ac:dyDescent="0.25">
      <c r="A192" s="19" t="s">
        <v>244</v>
      </c>
      <c r="B192" s="210">
        <v>7.4379778400000003</v>
      </c>
      <c r="C192" s="28">
        <f t="shared" si="10"/>
        <v>6.901521388578509E-2</v>
      </c>
      <c r="D192" s="210">
        <v>5.0657271100000001</v>
      </c>
      <c r="E192" s="28">
        <f t="shared" si="11"/>
        <v>4.2854642762419293E-2</v>
      </c>
      <c r="F192" s="210">
        <v>1.3825278700000001</v>
      </c>
      <c r="G192" s="29">
        <f t="shared" si="12"/>
        <v>1.0055046277942322E-2</v>
      </c>
      <c r="H192" s="28">
        <f t="shared" si="13"/>
        <v>-72.708204765495154</v>
      </c>
      <c r="I192" s="28">
        <f t="shared" si="14"/>
        <v>-81.412584176238951</v>
      </c>
      <c r="J192" s="244"/>
    </row>
    <row r="193" spans="1:10" x14ac:dyDescent="0.25">
      <c r="A193" s="19" t="s">
        <v>91</v>
      </c>
      <c r="B193" s="210">
        <v>1.4417378700000001</v>
      </c>
      <c r="C193" s="28">
        <f t="shared" si="10"/>
        <v>1.337754018709018E-2</v>
      </c>
      <c r="D193" s="210">
        <v>0.84487869999999998</v>
      </c>
      <c r="E193" s="28">
        <f t="shared" si="11"/>
        <v>7.1474388730105171E-3</v>
      </c>
      <c r="F193" s="210">
        <v>1.29523929</v>
      </c>
      <c r="G193" s="29">
        <f t="shared" si="12"/>
        <v>9.4202014184055147E-3</v>
      </c>
      <c r="H193" s="28">
        <f t="shared" si="13"/>
        <v>53.3047631571254</v>
      </c>
      <c r="I193" s="28">
        <f t="shared" si="14"/>
        <v>-10.161249353878732</v>
      </c>
      <c r="J193" s="244"/>
    </row>
    <row r="194" spans="1:10" x14ac:dyDescent="0.25">
      <c r="A194" s="19" t="s">
        <v>40</v>
      </c>
      <c r="B194" s="210">
        <v>0</v>
      </c>
      <c r="C194" s="28">
        <f t="shared" si="10"/>
        <v>0</v>
      </c>
      <c r="D194" s="210">
        <v>1.35107884</v>
      </c>
      <c r="E194" s="28">
        <f t="shared" si="11"/>
        <v>1.1429751302190427E-2</v>
      </c>
      <c r="F194" s="210">
        <v>1.22261007</v>
      </c>
      <c r="G194" s="29">
        <f t="shared" si="12"/>
        <v>8.8919732473301243E-3</v>
      </c>
      <c r="H194" s="28">
        <f t="shared" si="13"/>
        <v>-9.5086064703670417</v>
      </c>
      <c r="I194" s="28" t="s">
        <v>314</v>
      </c>
      <c r="J194" s="244"/>
    </row>
    <row r="195" spans="1:10" x14ac:dyDescent="0.25">
      <c r="A195" s="19" t="s">
        <v>190</v>
      </c>
      <c r="B195" s="210">
        <v>37.374462210000004</v>
      </c>
      <c r="C195" s="28">
        <f t="shared" si="10"/>
        <v>0.34678867815628528</v>
      </c>
      <c r="D195" s="210">
        <v>4.4104811599999998</v>
      </c>
      <c r="E195" s="28">
        <f t="shared" si="11"/>
        <v>3.7311444224673335E-2</v>
      </c>
      <c r="F195" s="210">
        <v>1.1327444499999999</v>
      </c>
      <c r="G195" s="29">
        <f t="shared" si="12"/>
        <v>8.2383857229817153E-3</v>
      </c>
      <c r="H195" s="28">
        <f t="shared" si="13"/>
        <v>-74.316986992865878</v>
      </c>
      <c r="I195" s="28">
        <f t="shared" si="14"/>
        <v>-96.969202008485567</v>
      </c>
      <c r="J195" s="244"/>
    </row>
    <row r="196" spans="1:10" x14ac:dyDescent="0.25">
      <c r="A196" s="19" t="s">
        <v>55</v>
      </c>
      <c r="B196" s="210">
        <v>3.6839799999999999E-3</v>
      </c>
      <c r="C196" s="28">
        <f t="shared" ref="C196:C259" si="15">(B196/$B$268)*100</f>
        <v>3.4182767564006955E-5</v>
      </c>
      <c r="D196" s="210">
        <v>0.39958269000000002</v>
      </c>
      <c r="E196" s="28">
        <f t="shared" ref="E196:E259" si="16">(D196/$D$268)*100</f>
        <v>3.3803584484827362E-3</v>
      </c>
      <c r="F196" s="210">
        <v>1.0807236299999998</v>
      </c>
      <c r="G196" s="29">
        <f t="shared" ref="G196:G259" si="17">(F196/$F$268)*100</f>
        <v>7.8600412686912497E-3</v>
      </c>
      <c r="H196" s="28">
        <f t="shared" si="13"/>
        <v>170.46307486442913</v>
      </c>
      <c r="I196" s="28">
        <f t="shared" si="14"/>
        <v>29235.762680579155</v>
      </c>
      <c r="J196" s="244"/>
    </row>
    <row r="197" spans="1:10" x14ac:dyDescent="0.25">
      <c r="A197" s="19" t="s">
        <v>140</v>
      </c>
      <c r="B197" s="210">
        <v>0.97569209000000001</v>
      </c>
      <c r="C197" s="28">
        <f t="shared" si="15"/>
        <v>9.0532130810998309E-3</v>
      </c>
      <c r="D197" s="210">
        <v>0.52583110999999993</v>
      </c>
      <c r="E197" s="28">
        <f t="shared" si="16"/>
        <v>4.4483849767455001E-3</v>
      </c>
      <c r="F197" s="210">
        <v>1.0490606299999998</v>
      </c>
      <c r="G197" s="29">
        <f t="shared" si="17"/>
        <v>7.6297580771498841E-3</v>
      </c>
      <c r="H197" s="28">
        <f t="shared" ref="H197:H256" si="18">((F197/D197)-1)*100</f>
        <v>99.505242282070355</v>
      </c>
      <c r="I197" s="28">
        <f t="shared" ref="I197:I257" si="19">((F197/B197)-1)*100</f>
        <v>7.5196407505978557</v>
      </c>
      <c r="J197" s="244"/>
    </row>
    <row r="198" spans="1:10" x14ac:dyDescent="0.25">
      <c r="A198" s="19" t="s">
        <v>100</v>
      </c>
      <c r="B198" s="210">
        <v>8.4426940000000006E-2</v>
      </c>
      <c r="C198" s="28">
        <f t="shared" si="15"/>
        <v>7.8337734356873859E-4</v>
      </c>
      <c r="D198" s="210">
        <v>1.0993136399999999</v>
      </c>
      <c r="E198" s="28">
        <f t="shared" si="16"/>
        <v>9.2998877166233299E-3</v>
      </c>
      <c r="F198" s="210">
        <v>1.0193587</v>
      </c>
      <c r="G198" s="29">
        <f t="shared" si="17"/>
        <v>7.4137376357723064E-3</v>
      </c>
      <c r="H198" s="28">
        <f t="shared" si="18"/>
        <v>-7.2731691021317602</v>
      </c>
      <c r="I198" s="28">
        <f t="shared" si="19"/>
        <v>1107.3855809531885</v>
      </c>
      <c r="J198" s="244"/>
    </row>
    <row r="199" spans="1:10" x14ac:dyDescent="0.25">
      <c r="A199" s="19" t="s">
        <v>136</v>
      </c>
      <c r="B199" s="210">
        <v>0.88172550999999999</v>
      </c>
      <c r="C199" s="28">
        <f t="shared" si="15"/>
        <v>8.1813197041204055E-3</v>
      </c>
      <c r="D199" s="210">
        <v>1.67469293</v>
      </c>
      <c r="E199" s="28">
        <f t="shared" si="16"/>
        <v>1.4167436518683544E-2</v>
      </c>
      <c r="F199" s="210">
        <v>1.0145224900000001</v>
      </c>
      <c r="G199" s="29">
        <f t="shared" si="17"/>
        <v>7.3785641565137306E-3</v>
      </c>
      <c r="H199" s="28">
        <f t="shared" si="18"/>
        <v>-39.420387354235729</v>
      </c>
      <c r="I199" s="28">
        <f t="shared" si="19"/>
        <v>15.061034130678607</v>
      </c>
      <c r="J199" s="244"/>
    </row>
    <row r="200" spans="1:10" x14ac:dyDescent="0.25">
      <c r="A200" s="19" t="s">
        <v>18</v>
      </c>
      <c r="B200" s="210">
        <v>0.16662221999999999</v>
      </c>
      <c r="C200" s="28">
        <f t="shared" si="15"/>
        <v>1.5460476488088509E-3</v>
      </c>
      <c r="D200" s="210">
        <v>0.30978557000000001</v>
      </c>
      <c r="E200" s="28">
        <f t="shared" si="16"/>
        <v>2.6206997824844212E-3</v>
      </c>
      <c r="F200" s="210">
        <v>0.94020892</v>
      </c>
      <c r="G200" s="29">
        <f t="shared" si="17"/>
        <v>6.8380858040381987E-3</v>
      </c>
      <c r="H200" s="28">
        <f t="shared" si="18"/>
        <v>203.5031360563373</v>
      </c>
      <c r="I200" s="28">
        <f t="shared" si="19"/>
        <v>464.27583307916558</v>
      </c>
      <c r="J200" s="244"/>
    </row>
    <row r="201" spans="1:10" x14ac:dyDescent="0.25">
      <c r="A201" s="19" t="s">
        <v>177</v>
      </c>
      <c r="B201" s="210">
        <v>3.1301869999999996E-2</v>
      </c>
      <c r="C201" s="28">
        <f t="shared" si="15"/>
        <v>2.9044255032024122E-4</v>
      </c>
      <c r="D201" s="210">
        <v>0.17342985</v>
      </c>
      <c r="E201" s="28">
        <f t="shared" si="16"/>
        <v>1.4671683066816371E-3</v>
      </c>
      <c r="F201" s="210">
        <v>0.92839405000000008</v>
      </c>
      <c r="G201" s="29">
        <f t="shared" si="17"/>
        <v>6.7521569289712017E-3</v>
      </c>
      <c r="H201" s="28">
        <f t="shared" si="18"/>
        <v>435.31387474532215</v>
      </c>
      <c r="I201" s="28">
        <f t="shared" si="19"/>
        <v>2865.9379775074149</v>
      </c>
      <c r="J201" s="244"/>
    </row>
    <row r="202" spans="1:10" x14ac:dyDescent="0.25">
      <c r="A202" s="19" t="s">
        <v>101</v>
      </c>
      <c r="B202" s="210">
        <v>1.15007796</v>
      </c>
      <c r="C202" s="28">
        <f t="shared" si="15"/>
        <v>1.0671297777720641E-2</v>
      </c>
      <c r="D202" s="210">
        <v>2.2280298900000002</v>
      </c>
      <c r="E202" s="28">
        <f t="shared" si="16"/>
        <v>1.8848513338086695E-2</v>
      </c>
      <c r="F202" s="210">
        <v>0.82738906000000001</v>
      </c>
      <c r="G202" s="29">
        <f t="shared" si="17"/>
        <v>6.0175534024953835E-3</v>
      </c>
      <c r="H202" s="28">
        <f t="shared" si="18"/>
        <v>-62.86454397611336</v>
      </c>
      <c r="I202" s="28">
        <f t="shared" si="19"/>
        <v>-28.058002259255531</v>
      </c>
      <c r="J202" s="244"/>
    </row>
    <row r="203" spans="1:10" x14ac:dyDescent="0.25">
      <c r="A203" s="19" t="s">
        <v>10</v>
      </c>
      <c r="B203" s="210">
        <v>0.16521927</v>
      </c>
      <c r="C203" s="28">
        <f t="shared" si="15"/>
        <v>1.5330300119720814E-3</v>
      </c>
      <c r="D203" s="210">
        <v>0.3649153</v>
      </c>
      <c r="E203" s="28">
        <f t="shared" si="16"/>
        <v>3.0870819687800091E-3</v>
      </c>
      <c r="F203" s="210">
        <v>0.81029241000000007</v>
      </c>
      <c r="G203" s="29">
        <f t="shared" si="17"/>
        <v>5.8932104429948408E-3</v>
      </c>
      <c r="H203" s="28">
        <f t="shared" si="18"/>
        <v>122.04944818701766</v>
      </c>
      <c r="I203" s="28">
        <f t="shared" si="19"/>
        <v>390.43456613747304</v>
      </c>
      <c r="J203" s="244"/>
    </row>
    <row r="204" spans="1:10" x14ac:dyDescent="0.25">
      <c r="A204" s="19" t="s">
        <v>96</v>
      </c>
      <c r="B204" s="210">
        <v>0.28200152000000001</v>
      </c>
      <c r="C204" s="28">
        <f t="shared" si="15"/>
        <v>2.6166245231669717E-3</v>
      </c>
      <c r="D204" s="210">
        <v>0.94237609</v>
      </c>
      <c r="E204" s="28">
        <f t="shared" si="16"/>
        <v>7.9722396820533607E-3</v>
      </c>
      <c r="F204" s="210">
        <v>0.71912025999999996</v>
      </c>
      <c r="G204" s="29">
        <f t="shared" si="17"/>
        <v>5.2301206005387164E-3</v>
      </c>
      <c r="H204" s="28">
        <f t="shared" si="18"/>
        <v>-23.690735829259001</v>
      </c>
      <c r="I204" s="28">
        <f t="shared" si="19"/>
        <v>155.00580989776225</v>
      </c>
      <c r="J204" s="244"/>
    </row>
    <row r="205" spans="1:10" x14ac:dyDescent="0.25">
      <c r="A205" s="19" t="s">
        <v>118</v>
      </c>
      <c r="B205" s="210">
        <v>0.26525772999999997</v>
      </c>
      <c r="C205" s="28">
        <f t="shared" si="15"/>
        <v>2.4612629083616399E-3</v>
      </c>
      <c r="D205" s="210">
        <v>0.38263346999999998</v>
      </c>
      <c r="E205" s="28">
        <f t="shared" si="16"/>
        <v>3.2369727602233355E-3</v>
      </c>
      <c r="F205" s="210">
        <v>0.70445427000000005</v>
      </c>
      <c r="G205" s="29">
        <f t="shared" si="17"/>
        <v>5.1234556924657686E-3</v>
      </c>
      <c r="H205" s="28">
        <f t="shared" si="18"/>
        <v>84.106808534026072</v>
      </c>
      <c r="I205" s="28">
        <f t="shared" si="19"/>
        <v>165.5735122214912</v>
      </c>
      <c r="J205" s="244"/>
    </row>
    <row r="206" spans="1:10" x14ac:dyDescent="0.25">
      <c r="A206" s="19" t="s">
        <v>239</v>
      </c>
      <c r="B206" s="210">
        <v>4.5114336100000001</v>
      </c>
      <c r="C206" s="28">
        <f t="shared" si="15"/>
        <v>4.1860511314143624E-2</v>
      </c>
      <c r="D206" s="210">
        <v>1.5046571000000002</v>
      </c>
      <c r="E206" s="28">
        <f t="shared" si="16"/>
        <v>1.27289806774526E-2</v>
      </c>
      <c r="F206" s="210">
        <v>0.67694294999999993</v>
      </c>
      <c r="G206" s="29">
        <f t="shared" si="17"/>
        <v>4.9233674325688589E-3</v>
      </c>
      <c r="H206" s="28">
        <f t="shared" si="18"/>
        <v>-55.010151482354367</v>
      </c>
      <c r="I206" s="28">
        <f t="shared" si="19"/>
        <v>-84.994948202285528</v>
      </c>
      <c r="J206" s="244"/>
    </row>
    <row r="207" spans="1:10" x14ac:dyDescent="0.25">
      <c r="A207" s="19" t="s">
        <v>162</v>
      </c>
      <c r="B207" s="210">
        <v>5.4425830000000001E-2</v>
      </c>
      <c r="C207" s="28">
        <f t="shared" si="15"/>
        <v>5.0500423356482848E-4</v>
      </c>
      <c r="D207" s="210">
        <v>1.5983129999999998E-2</v>
      </c>
      <c r="E207" s="28">
        <f t="shared" si="16"/>
        <v>1.3521283549269329E-4</v>
      </c>
      <c r="F207" s="210">
        <v>0.67515714999999998</v>
      </c>
      <c r="G207" s="29">
        <f t="shared" si="17"/>
        <v>4.9103794111099146E-3</v>
      </c>
      <c r="H207" s="28">
        <f t="shared" si="18"/>
        <v>4124.1860636808933</v>
      </c>
      <c r="I207" s="28">
        <f t="shared" si="19"/>
        <v>1140.5086886134764</v>
      </c>
      <c r="J207" s="244"/>
    </row>
    <row r="208" spans="1:10" x14ac:dyDescent="0.25">
      <c r="A208" s="19" t="s">
        <v>126</v>
      </c>
      <c r="B208" s="210">
        <v>0.52551793000000002</v>
      </c>
      <c r="C208" s="28">
        <f t="shared" si="15"/>
        <v>4.8761549334980321E-3</v>
      </c>
      <c r="D208" s="210">
        <v>0.74963634999999995</v>
      </c>
      <c r="E208" s="28">
        <f t="shared" si="16"/>
        <v>6.3417150753258622E-3</v>
      </c>
      <c r="F208" s="210">
        <v>0.66399048999999999</v>
      </c>
      <c r="G208" s="29">
        <f t="shared" si="17"/>
        <v>4.829164930370335E-3</v>
      </c>
      <c r="H208" s="28">
        <f t="shared" si="18"/>
        <v>-11.424987595652203</v>
      </c>
      <c r="I208" s="28">
        <f t="shared" si="19"/>
        <v>26.349730826501006</v>
      </c>
      <c r="J208" s="244"/>
    </row>
    <row r="209" spans="1:10" x14ac:dyDescent="0.25">
      <c r="A209" s="19" t="s">
        <v>111</v>
      </c>
      <c r="B209" s="210">
        <v>0.74593818000000001</v>
      </c>
      <c r="C209" s="28">
        <f t="shared" si="15"/>
        <v>6.9213816101223085E-3</v>
      </c>
      <c r="D209" s="210">
        <v>1.28333973</v>
      </c>
      <c r="E209" s="28">
        <f t="shared" si="16"/>
        <v>1.0856697267289163E-2</v>
      </c>
      <c r="F209" s="210">
        <v>0.64912499000000001</v>
      </c>
      <c r="G209" s="29">
        <f t="shared" si="17"/>
        <v>4.7210489974562645E-3</v>
      </c>
      <c r="H209" s="28">
        <f t="shared" si="18"/>
        <v>-49.419084064357612</v>
      </c>
      <c r="I209" s="28">
        <f t="shared" si="19"/>
        <v>-12.978714938548929</v>
      </c>
      <c r="J209" s="244"/>
    </row>
    <row r="210" spans="1:10" x14ac:dyDescent="0.25">
      <c r="A210" s="19" t="s">
        <v>253</v>
      </c>
      <c r="B210" s="210">
        <v>0.93225077000000001</v>
      </c>
      <c r="C210" s="28">
        <f t="shared" si="15"/>
        <v>8.6501314834164442E-3</v>
      </c>
      <c r="D210" s="210">
        <v>0.29088747999999998</v>
      </c>
      <c r="E210" s="28">
        <f t="shared" si="16"/>
        <v>2.4608271959324682E-3</v>
      </c>
      <c r="F210" s="210">
        <v>0.63078968000000002</v>
      </c>
      <c r="G210" s="29">
        <f t="shared" si="17"/>
        <v>4.5876973344837002E-3</v>
      </c>
      <c r="H210" s="28">
        <f t="shared" si="18"/>
        <v>116.85006174896219</v>
      </c>
      <c r="I210" s="28">
        <f t="shared" si="19"/>
        <v>-32.336909735134888</v>
      </c>
      <c r="J210" s="244"/>
    </row>
    <row r="211" spans="1:10" x14ac:dyDescent="0.25">
      <c r="A211" s="19" t="s">
        <v>90</v>
      </c>
      <c r="B211" s="210">
        <v>0.88164693000000005</v>
      </c>
      <c r="C211" s="28">
        <f t="shared" si="15"/>
        <v>8.1805905791318932E-3</v>
      </c>
      <c r="D211" s="210">
        <v>0.74680796999999999</v>
      </c>
      <c r="E211" s="28">
        <f t="shared" si="16"/>
        <v>6.3177877669919622E-3</v>
      </c>
      <c r="F211" s="210">
        <v>0.57712678000000006</v>
      </c>
      <c r="G211" s="29">
        <f t="shared" si="17"/>
        <v>4.197410126090143E-3</v>
      </c>
      <c r="H211" s="28">
        <f t="shared" si="18"/>
        <v>-22.720859553761851</v>
      </c>
      <c r="I211" s="28">
        <f t="shared" si="19"/>
        <v>-34.539920646011893</v>
      </c>
      <c r="J211" s="244"/>
    </row>
    <row r="212" spans="1:10" x14ac:dyDescent="0.25">
      <c r="A212" s="19" t="s">
        <v>42</v>
      </c>
      <c r="B212" s="210">
        <v>0.1885771</v>
      </c>
      <c r="C212" s="28">
        <f t="shared" si="15"/>
        <v>1.7497617189003458E-3</v>
      </c>
      <c r="D212" s="210">
        <v>0.20622746</v>
      </c>
      <c r="E212" s="28">
        <f t="shared" si="16"/>
        <v>1.7446269674998567E-3</v>
      </c>
      <c r="F212" s="210">
        <v>0.55370031999999991</v>
      </c>
      <c r="G212" s="29">
        <f t="shared" si="17"/>
        <v>4.0270308197920598E-3</v>
      </c>
      <c r="H212" s="28">
        <f t="shared" si="18"/>
        <v>168.49010311235949</v>
      </c>
      <c r="I212" s="28">
        <f t="shared" si="19"/>
        <v>193.62012672800671</v>
      </c>
      <c r="J212" s="244"/>
    </row>
    <row r="213" spans="1:10" x14ac:dyDescent="0.25">
      <c r="A213" s="19" t="s">
        <v>102</v>
      </c>
      <c r="B213" s="210">
        <v>0.55303422000000002</v>
      </c>
      <c r="C213" s="28">
        <f t="shared" si="15"/>
        <v>5.131471994202436E-3</v>
      </c>
      <c r="D213" s="210">
        <v>1.83724647</v>
      </c>
      <c r="E213" s="28">
        <f t="shared" si="16"/>
        <v>1.5542594267057921E-2</v>
      </c>
      <c r="F213" s="210">
        <v>0.54859935999999998</v>
      </c>
      <c r="G213" s="29">
        <f t="shared" si="17"/>
        <v>3.9899318288965403E-3</v>
      </c>
      <c r="H213" s="28">
        <f t="shared" si="18"/>
        <v>-70.140132586565812</v>
      </c>
      <c r="I213" s="28">
        <f t="shared" si="19"/>
        <v>-0.80191421066132529</v>
      </c>
      <c r="J213" s="244"/>
    </row>
    <row r="214" spans="1:10" x14ac:dyDescent="0.25">
      <c r="A214" s="19" t="s">
        <v>186</v>
      </c>
      <c r="B214" s="210">
        <v>2.0152562600000001</v>
      </c>
      <c r="C214" s="28">
        <f t="shared" si="15"/>
        <v>1.8699079885745845E-2</v>
      </c>
      <c r="D214" s="210">
        <v>3.8186534399999998</v>
      </c>
      <c r="E214" s="28">
        <f t="shared" si="16"/>
        <v>3.2304746278502855E-2</v>
      </c>
      <c r="F214" s="210">
        <v>0.52804855000000006</v>
      </c>
      <c r="G214" s="29">
        <f t="shared" si="17"/>
        <v>3.8404669608941332E-3</v>
      </c>
      <c r="H214" s="28">
        <f t="shared" si="18"/>
        <v>-86.171865075035441</v>
      </c>
      <c r="I214" s="28">
        <f t="shared" si="19"/>
        <v>-73.797448965621868</v>
      </c>
      <c r="J214" s="244"/>
    </row>
    <row r="215" spans="1:10" x14ac:dyDescent="0.25">
      <c r="A215" s="19" t="s">
        <v>77</v>
      </c>
      <c r="B215" s="210">
        <v>1.0502189900000001</v>
      </c>
      <c r="C215" s="28">
        <f t="shared" si="15"/>
        <v>9.744730326026782E-3</v>
      </c>
      <c r="D215" s="210">
        <v>0.50289839000000003</v>
      </c>
      <c r="E215" s="28">
        <f t="shared" si="16"/>
        <v>4.2543805422724035E-3</v>
      </c>
      <c r="F215" s="210">
        <v>0.51503493</v>
      </c>
      <c r="G215" s="29">
        <f t="shared" si="17"/>
        <v>3.7458196455068811E-3</v>
      </c>
      <c r="H215" s="28">
        <f t="shared" si="18"/>
        <v>2.4133185234496368</v>
      </c>
      <c r="I215" s="28">
        <f t="shared" si="19"/>
        <v>-50.959282311206358</v>
      </c>
      <c r="J215" s="244"/>
    </row>
    <row r="216" spans="1:10" x14ac:dyDescent="0.25">
      <c r="A216" s="19" t="s">
        <v>153</v>
      </c>
      <c r="B216" s="210">
        <v>0.27979690000000002</v>
      </c>
      <c r="C216" s="28">
        <f t="shared" si="15"/>
        <v>2.5961683825182812E-3</v>
      </c>
      <c r="D216" s="210">
        <v>0.11133301</v>
      </c>
      <c r="E216" s="28">
        <f t="shared" si="16"/>
        <v>9.4184630707729825E-4</v>
      </c>
      <c r="F216" s="210">
        <v>0.47910385999999999</v>
      </c>
      <c r="G216" s="29">
        <f t="shared" si="17"/>
        <v>3.4844950244950928E-3</v>
      </c>
      <c r="H216" s="28">
        <f t="shared" si="18"/>
        <v>330.33405815579766</v>
      </c>
      <c r="I216" s="28">
        <f t="shared" si="19"/>
        <v>71.23272630969106</v>
      </c>
      <c r="J216" s="244"/>
    </row>
    <row r="217" spans="1:10" x14ac:dyDescent="0.25">
      <c r="A217" s="19" t="s">
        <v>56</v>
      </c>
      <c r="B217" s="210">
        <v>0.51996609000000005</v>
      </c>
      <c r="C217" s="28">
        <f t="shared" si="15"/>
        <v>4.8246407406216983E-3</v>
      </c>
      <c r="D217" s="210">
        <v>8.1629229999999997E-2</v>
      </c>
      <c r="E217" s="28">
        <f t="shared" si="16"/>
        <v>6.9056058778131841E-4</v>
      </c>
      <c r="F217" s="210">
        <v>0.44930045000000002</v>
      </c>
      <c r="G217" s="29">
        <f t="shared" si="17"/>
        <v>3.2677365248704239E-3</v>
      </c>
      <c r="H217" s="28">
        <f t="shared" si="18"/>
        <v>450.41613157443726</v>
      </c>
      <c r="I217" s="28">
        <f t="shared" si="19"/>
        <v>-13.590432406851772</v>
      </c>
      <c r="J217" s="244"/>
    </row>
    <row r="218" spans="1:10" x14ac:dyDescent="0.25">
      <c r="A218" s="19" t="s">
        <v>165</v>
      </c>
      <c r="B218" s="210">
        <v>4.6178719999999999E-2</v>
      </c>
      <c r="C218" s="28">
        <f t="shared" si="15"/>
        <v>4.2848127627276999E-4</v>
      </c>
      <c r="D218" s="210">
        <v>5.9101629999999995E-2</v>
      </c>
      <c r="E218" s="28">
        <f t="shared" si="16"/>
        <v>4.9998335585958612E-4</v>
      </c>
      <c r="F218" s="210">
        <v>0.41917628000000001</v>
      </c>
      <c r="G218" s="29">
        <f t="shared" si="17"/>
        <v>3.0486451560761E-3</v>
      </c>
      <c r="H218" s="28">
        <f t="shared" si="18"/>
        <v>609.24656392725558</v>
      </c>
      <c r="I218" s="28">
        <f t="shared" si="19"/>
        <v>807.72606949694591</v>
      </c>
      <c r="J218" s="244"/>
    </row>
    <row r="219" spans="1:10" x14ac:dyDescent="0.25">
      <c r="A219" s="19" t="s">
        <v>137</v>
      </c>
      <c r="B219" s="210">
        <v>0.47182628999999998</v>
      </c>
      <c r="C219" s="28">
        <f t="shared" si="15"/>
        <v>4.3779630729965258E-3</v>
      </c>
      <c r="D219" s="210">
        <v>0.45165324000000001</v>
      </c>
      <c r="E219" s="28">
        <f t="shared" si="16"/>
        <v>3.8208608226212217E-3</v>
      </c>
      <c r="F219" s="210">
        <v>0.39930441</v>
      </c>
      <c r="G219" s="29">
        <f t="shared" si="17"/>
        <v>2.9041181799369111E-3</v>
      </c>
      <c r="H219" s="28">
        <f t="shared" si="18"/>
        <v>-11.590491413279802</v>
      </c>
      <c r="I219" s="28">
        <f t="shared" si="19"/>
        <v>-15.37046187061768</v>
      </c>
      <c r="J219" s="244"/>
    </row>
    <row r="220" spans="1:10" x14ac:dyDescent="0.25">
      <c r="A220" s="19" t="s">
        <v>59</v>
      </c>
      <c r="B220" s="210">
        <v>0.92395072</v>
      </c>
      <c r="C220" s="28">
        <f t="shared" si="15"/>
        <v>8.5731173085513146E-3</v>
      </c>
      <c r="D220" s="210">
        <v>1.1187065700000001</v>
      </c>
      <c r="E220" s="28">
        <f t="shared" si="16"/>
        <v>9.4639465119788907E-3</v>
      </c>
      <c r="F220" s="210">
        <v>0.37281640000000005</v>
      </c>
      <c r="G220" s="29">
        <f t="shared" si="17"/>
        <v>2.7114723952551176E-3</v>
      </c>
      <c r="H220" s="28">
        <f t="shared" si="18"/>
        <v>-66.674335344253848</v>
      </c>
      <c r="I220" s="28">
        <f t="shared" si="19"/>
        <v>-59.649752748718022</v>
      </c>
      <c r="J220" s="244"/>
    </row>
    <row r="221" spans="1:10" x14ac:dyDescent="0.25">
      <c r="A221" s="19" t="s">
        <v>158</v>
      </c>
      <c r="B221" s="210">
        <v>4.1688545599999998</v>
      </c>
      <c r="C221" s="28">
        <f t="shared" si="15"/>
        <v>3.8681802407350335E-2</v>
      </c>
      <c r="D221" s="210">
        <v>0.80514678000000006</v>
      </c>
      <c r="E221" s="28">
        <f t="shared" si="16"/>
        <v>6.8113178777630991E-3</v>
      </c>
      <c r="F221" s="210">
        <v>0.35166466999999996</v>
      </c>
      <c r="G221" s="29">
        <f t="shared" si="17"/>
        <v>2.5576370703957771E-3</v>
      </c>
      <c r="H221" s="28">
        <f t="shared" si="18"/>
        <v>-56.322911705614729</v>
      </c>
      <c r="I221" s="28">
        <f t="shared" si="19"/>
        <v>-91.564477365696348</v>
      </c>
      <c r="J221" s="244"/>
    </row>
    <row r="222" spans="1:10" x14ac:dyDescent="0.25">
      <c r="A222" s="19" t="s">
        <v>176</v>
      </c>
      <c r="B222" s="210">
        <v>5.4029180000000003E-2</v>
      </c>
      <c r="C222" s="28">
        <f t="shared" si="15"/>
        <v>5.0132381327094432E-4</v>
      </c>
      <c r="D222" s="210">
        <v>0.16148356</v>
      </c>
      <c r="E222" s="28">
        <f t="shared" si="16"/>
        <v>1.3661060150955706E-3</v>
      </c>
      <c r="F222" s="210">
        <v>0.30595627000000003</v>
      </c>
      <c r="G222" s="29">
        <f t="shared" si="17"/>
        <v>2.2252024864255473E-3</v>
      </c>
      <c r="H222" s="28">
        <f t="shared" si="18"/>
        <v>89.465893617901429</v>
      </c>
      <c r="I222" s="28">
        <f t="shared" si="19"/>
        <v>466.27968442238068</v>
      </c>
      <c r="J222" s="244"/>
    </row>
    <row r="223" spans="1:10" x14ac:dyDescent="0.25">
      <c r="A223" s="19" t="s">
        <v>47</v>
      </c>
      <c r="B223" s="210">
        <v>0.23725205999999999</v>
      </c>
      <c r="C223" s="28">
        <f t="shared" si="15"/>
        <v>2.2014050079158499E-3</v>
      </c>
      <c r="D223" s="210">
        <v>0.20498185999999999</v>
      </c>
      <c r="E223" s="28">
        <f t="shared" si="16"/>
        <v>1.7340895378543681E-3</v>
      </c>
      <c r="F223" s="210">
        <v>0.26309609</v>
      </c>
      <c r="G223" s="29">
        <f t="shared" si="17"/>
        <v>1.9134828439268121E-3</v>
      </c>
      <c r="H223" s="28">
        <f t="shared" si="18"/>
        <v>28.350913588158487</v>
      </c>
      <c r="I223" s="28">
        <f t="shared" si="19"/>
        <v>10.893068747221847</v>
      </c>
      <c r="J223" s="244"/>
    </row>
    <row r="224" spans="1:10" x14ac:dyDescent="0.25">
      <c r="A224" s="19" t="s">
        <v>66</v>
      </c>
      <c r="B224" s="210">
        <v>0.12963910000000001</v>
      </c>
      <c r="C224" s="28">
        <f t="shared" si="15"/>
        <v>1.2028901412350378E-3</v>
      </c>
      <c r="D224" s="210">
        <v>1.1966870000000001E-2</v>
      </c>
      <c r="E224" s="28">
        <f t="shared" si="16"/>
        <v>1.0123639266354255E-4</v>
      </c>
      <c r="F224" s="210">
        <v>0.25559382000000003</v>
      </c>
      <c r="G224" s="29">
        <f t="shared" si="17"/>
        <v>1.8589192624782743E-3</v>
      </c>
      <c r="H224" s="28">
        <f t="shared" si="18"/>
        <v>2035.8452126579464</v>
      </c>
      <c r="I224" s="28">
        <f t="shared" si="19"/>
        <v>97.157971630472616</v>
      </c>
      <c r="J224" s="244"/>
    </row>
    <row r="225" spans="1:10" x14ac:dyDescent="0.25">
      <c r="A225" s="19" t="s">
        <v>53</v>
      </c>
      <c r="B225" s="210">
        <v>0.24476017</v>
      </c>
      <c r="C225" s="28">
        <f t="shared" si="15"/>
        <v>2.2710709613072899E-3</v>
      </c>
      <c r="D225" s="210">
        <v>0.11134867999999999</v>
      </c>
      <c r="E225" s="28">
        <f t="shared" si="16"/>
        <v>9.4197887092006046E-4</v>
      </c>
      <c r="F225" s="210">
        <v>0.22812383999999999</v>
      </c>
      <c r="G225" s="29">
        <f t="shared" si="17"/>
        <v>1.6591316660415022E-3</v>
      </c>
      <c r="H225" s="28">
        <f t="shared" si="18"/>
        <v>104.87341206020587</v>
      </c>
      <c r="I225" s="28">
        <f t="shared" si="19"/>
        <v>-6.7969923374379126</v>
      </c>
      <c r="J225" s="244"/>
    </row>
    <row r="226" spans="1:10" x14ac:dyDescent="0.25">
      <c r="A226" s="19" t="s">
        <v>29</v>
      </c>
      <c r="B226" s="210">
        <v>0.20704745000000002</v>
      </c>
      <c r="C226" s="28">
        <f t="shared" si="15"/>
        <v>1.9211436701801728E-3</v>
      </c>
      <c r="D226" s="210">
        <v>0.25637421999999999</v>
      </c>
      <c r="E226" s="28">
        <f t="shared" si="16"/>
        <v>2.1688546131719858E-3</v>
      </c>
      <c r="F226" s="210">
        <v>0.22354646</v>
      </c>
      <c r="G226" s="29">
        <f t="shared" si="17"/>
        <v>1.62584064259781E-3</v>
      </c>
      <c r="H226" s="28">
        <f t="shared" si="18"/>
        <v>-12.804625987745567</v>
      </c>
      <c r="I226" s="28">
        <f t="shared" si="19"/>
        <v>7.9687095880678349</v>
      </c>
      <c r="J226" s="244"/>
    </row>
    <row r="227" spans="1:10" x14ac:dyDescent="0.25">
      <c r="A227" s="19" t="s">
        <v>44</v>
      </c>
      <c r="B227" s="210">
        <v>0.15820645999999999</v>
      </c>
      <c r="C227" s="28">
        <f t="shared" si="15"/>
        <v>1.4679598285833157E-3</v>
      </c>
      <c r="D227" s="210">
        <v>1.3641440000000001E-2</v>
      </c>
      <c r="E227" s="28">
        <f t="shared" si="16"/>
        <v>1.1540278922860831E-4</v>
      </c>
      <c r="F227" s="210">
        <v>0.19982489000000001</v>
      </c>
      <c r="G227" s="29">
        <f t="shared" si="17"/>
        <v>1.4533150181158616E-3</v>
      </c>
      <c r="H227" s="28">
        <f t="shared" si="18"/>
        <v>1364.8372165988339</v>
      </c>
      <c r="I227" s="28">
        <f t="shared" si="19"/>
        <v>26.306403670242041</v>
      </c>
      <c r="J227" s="244"/>
    </row>
    <row r="228" spans="1:10" x14ac:dyDescent="0.25">
      <c r="A228" s="19" t="s">
        <v>164</v>
      </c>
      <c r="B228" s="210">
        <v>0.74244398</v>
      </c>
      <c r="C228" s="28">
        <f t="shared" si="15"/>
        <v>6.8889597656980302E-3</v>
      </c>
      <c r="D228" s="210">
        <v>7.0260299999999999E-3</v>
      </c>
      <c r="E228" s="28">
        <f t="shared" si="16"/>
        <v>5.9438260125315123E-5</v>
      </c>
      <c r="F228" s="210">
        <v>0.1311621</v>
      </c>
      <c r="G228" s="29">
        <f t="shared" si="17"/>
        <v>9.53934466009787E-4</v>
      </c>
      <c r="H228" s="28">
        <f t="shared" si="18"/>
        <v>1766.8024474703354</v>
      </c>
      <c r="I228" s="28">
        <f t="shared" si="19"/>
        <v>-82.333737826253241</v>
      </c>
      <c r="J228" s="244"/>
    </row>
    <row r="229" spans="1:10" x14ac:dyDescent="0.25">
      <c r="A229" s="19" t="s">
        <v>3</v>
      </c>
      <c r="B229" s="210">
        <v>0.37751623000000001</v>
      </c>
      <c r="C229" s="28">
        <f t="shared" si="15"/>
        <v>3.502882627411167E-3</v>
      </c>
      <c r="D229" s="210">
        <v>1.4253025800000001</v>
      </c>
      <c r="E229" s="28">
        <f t="shared" si="16"/>
        <v>1.2057663503759987E-2</v>
      </c>
      <c r="F229" s="210">
        <v>0.12856344</v>
      </c>
      <c r="G229" s="29">
        <f t="shared" si="17"/>
        <v>9.3503456017234629E-4</v>
      </c>
      <c r="H229" s="28">
        <f t="shared" si="18"/>
        <v>-90.979919505933964</v>
      </c>
      <c r="I229" s="28">
        <f t="shared" si="19"/>
        <v>-65.944923745397645</v>
      </c>
      <c r="J229" s="244"/>
    </row>
    <row r="230" spans="1:10" x14ac:dyDescent="0.25">
      <c r="A230" s="19" t="s">
        <v>48</v>
      </c>
      <c r="B230" s="210">
        <v>0.30729236999999998</v>
      </c>
      <c r="C230" s="28">
        <f t="shared" si="15"/>
        <v>2.8512922594321421E-3</v>
      </c>
      <c r="D230" s="210">
        <v>0.32261772999999999</v>
      </c>
      <c r="E230" s="28">
        <f t="shared" si="16"/>
        <v>2.7292562879433595E-3</v>
      </c>
      <c r="F230" s="210">
        <v>0.11585059</v>
      </c>
      <c r="G230" s="29">
        <f t="shared" si="17"/>
        <v>8.4257472782586426E-4</v>
      </c>
      <c r="H230" s="28">
        <f t="shared" si="18"/>
        <v>-64.090445370128919</v>
      </c>
      <c r="I230" s="28">
        <f t="shared" si="19"/>
        <v>-62.299555306238162</v>
      </c>
      <c r="J230" s="244"/>
    </row>
    <row r="231" spans="1:10" x14ac:dyDescent="0.25">
      <c r="A231" s="19" t="s">
        <v>45</v>
      </c>
      <c r="B231" s="210">
        <v>1.8877954699999999</v>
      </c>
      <c r="C231" s="28">
        <f t="shared" si="15"/>
        <v>1.7516401760974618E-2</v>
      </c>
      <c r="D231" s="210">
        <v>0.61451528</v>
      </c>
      <c r="E231" s="28">
        <f t="shared" si="16"/>
        <v>5.198628395213351E-3</v>
      </c>
      <c r="F231" s="210">
        <v>0.10915557000000001</v>
      </c>
      <c r="G231" s="29">
        <f t="shared" si="17"/>
        <v>7.9388222954606519E-4</v>
      </c>
      <c r="H231" s="28">
        <f t="shared" si="18"/>
        <v>-82.237126796912193</v>
      </c>
      <c r="I231" s="28">
        <f t="shared" si="19"/>
        <v>-94.217828587119129</v>
      </c>
      <c r="J231" s="244"/>
    </row>
    <row r="232" spans="1:10" x14ac:dyDescent="0.25">
      <c r="A232" s="19" t="s">
        <v>167</v>
      </c>
      <c r="B232" s="210">
        <v>0</v>
      </c>
      <c r="C232" s="28">
        <f t="shared" si="15"/>
        <v>0</v>
      </c>
      <c r="D232" s="210">
        <v>0</v>
      </c>
      <c r="E232" s="28">
        <f t="shared" si="16"/>
        <v>0</v>
      </c>
      <c r="F232" s="210">
        <v>9.8553990000000008E-2</v>
      </c>
      <c r="G232" s="29">
        <f t="shared" si="17"/>
        <v>7.1677754338931676E-4</v>
      </c>
      <c r="H232" s="28" t="s">
        <v>314</v>
      </c>
      <c r="I232" s="28" t="s">
        <v>314</v>
      </c>
      <c r="J232" s="244"/>
    </row>
    <row r="233" spans="1:10" x14ac:dyDescent="0.25">
      <c r="A233" s="19" t="s">
        <v>60</v>
      </c>
      <c r="B233" s="210">
        <v>0.29002071999999995</v>
      </c>
      <c r="C233" s="28">
        <f t="shared" si="15"/>
        <v>2.6910327581870534E-3</v>
      </c>
      <c r="D233" s="210">
        <v>0.29912512000000002</v>
      </c>
      <c r="E233" s="28">
        <f t="shared" si="16"/>
        <v>2.530515339754613E-3</v>
      </c>
      <c r="F233" s="210">
        <v>6.9552000000000003E-2</v>
      </c>
      <c r="G233" s="29">
        <f t="shared" si="17"/>
        <v>5.0584772567618789E-4</v>
      </c>
      <c r="H233" s="28">
        <f t="shared" si="18"/>
        <v>-76.748191526007588</v>
      </c>
      <c r="I233" s="28">
        <f t="shared" si="19"/>
        <v>-76.01826517774316</v>
      </c>
      <c r="J233" s="244"/>
    </row>
    <row r="234" spans="1:10" x14ac:dyDescent="0.25">
      <c r="A234" s="19" t="s">
        <v>125</v>
      </c>
      <c r="B234" s="210">
        <v>4.5516373200000002</v>
      </c>
      <c r="C234" s="28">
        <f t="shared" si="15"/>
        <v>4.2233551904521625E-2</v>
      </c>
      <c r="D234" s="210">
        <v>0.10754438000000001</v>
      </c>
      <c r="E234" s="28">
        <f t="shared" si="16"/>
        <v>9.0979555075280613E-4</v>
      </c>
      <c r="F234" s="210">
        <v>6.1928910000000004E-2</v>
      </c>
      <c r="G234" s="29">
        <f t="shared" si="17"/>
        <v>4.5040542726456929E-4</v>
      </c>
      <c r="H234" s="28">
        <f t="shared" si="18"/>
        <v>-42.415484658519588</v>
      </c>
      <c r="I234" s="28">
        <f t="shared" si="19"/>
        <v>-98.639414662326402</v>
      </c>
      <c r="J234" s="244"/>
    </row>
    <row r="235" spans="1:10" x14ac:dyDescent="0.25">
      <c r="A235" s="19" t="s">
        <v>58</v>
      </c>
      <c r="B235" s="210">
        <v>1.012148E-2</v>
      </c>
      <c r="C235" s="28">
        <f t="shared" si="15"/>
        <v>9.3914787334281168E-5</v>
      </c>
      <c r="D235" s="210">
        <v>5.2557819999999998E-2</v>
      </c>
      <c r="E235" s="28">
        <f t="shared" si="16"/>
        <v>4.4462454284702592E-4</v>
      </c>
      <c r="F235" s="210">
        <v>6.0606629999999995E-2</v>
      </c>
      <c r="G235" s="29">
        <f t="shared" si="17"/>
        <v>4.4078856030593236E-4</v>
      </c>
      <c r="H235" s="28">
        <f t="shared" si="18"/>
        <v>15.314200627042741</v>
      </c>
      <c r="I235" s="28">
        <f t="shared" si="19"/>
        <v>498.79217268620789</v>
      </c>
      <c r="J235" s="244"/>
    </row>
    <row r="236" spans="1:10" x14ac:dyDescent="0.25">
      <c r="A236" s="19" t="s">
        <v>69</v>
      </c>
      <c r="B236" s="210">
        <v>0</v>
      </c>
      <c r="C236" s="28">
        <f t="shared" si="15"/>
        <v>0</v>
      </c>
      <c r="D236" s="210">
        <v>0</v>
      </c>
      <c r="E236" s="28">
        <f t="shared" si="16"/>
        <v>0</v>
      </c>
      <c r="F236" s="210">
        <v>5.563121E-2</v>
      </c>
      <c r="G236" s="29">
        <f t="shared" si="17"/>
        <v>4.0460261466405566E-4</v>
      </c>
      <c r="H236" s="28" t="s">
        <v>314</v>
      </c>
      <c r="I236" s="28" t="s">
        <v>314</v>
      </c>
      <c r="J236" s="244"/>
    </row>
    <row r="237" spans="1:10" x14ac:dyDescent="0.25">
      <c r="A237" s="19" t="s">
        <v>72</v>
      </c>
      <c r="B237" s="210">
        <v>6.3147400000000001E-3</v>
      </c>
      <c r="C237" s="28">
        <f t="shared" si="15"/>
        <v>5.859295914938118E-5</v>
      </c>
      <c r="D237" s="210">
        <v>4.3051E-4</v>
      </c>
      <c r="E237" s="28">
        <f t="shared" si="16"/>
        <v>3.6419948913610408E-6</v>
      </c>
      <c r="F237" s="210">
        <v>5.3627769999999998E-2</v>
      </c>
      <c r="G237" s="29">
        <f t="shared" si="17"/>
        <v>3.9003170990892705E-4</v>
      </c>
      <c r="H237" s="28">
        <f t="shared" si="18"/>
        <v>12356.800074330446</v>
      </c>
      <c r="I237" s="28">
        <f t="shared" si="19"/>
        <v>749.24747495542169</v>
      </c>
      <c r="J237" s="244"/>
    </row>
    <row r="238" spans="1:10" x14ac:dyDescent="0.25">
      <c r="A238" s="19" t="s">
        <v>87</v>
      </c>
      <c r="B238" s="210">
        <v>4.64967446</v>
      </c>
      <c r="C238" s="28">
        <f t="shared" si="15"/>
        <v>4.314321503224218E-2</v>
      </c>
      <c r="D238" s="210">
        <v>0.20777804999999999</v>
      </c>
      <c r="E238" s="28">
        <f t="shared" si="16"/>
        <v>1.7577445277390975E-3</v>
      </c>
      <c r="F238" s="210">
        <v>3.6405140000000002E-2</v>
      </c>
      <c r="G238" s="29">
        <f t="shared" si="17"/>
        <v>2.6477250505985752E-4</v>
      </c>
      <c r="H238" s="28">
        <f t="shared" si="18"/>
        <v>-82.47883258120865</v>
      </c>
      <c r="I238" s="28">
        <f t="shared" si="19"/>
        <v>-99.217038949432165</v>
      </c>
      <c r="J238" s="244"/>
    </row>
    <row r="239" spans="1:10" x14ac:dyDescent="0.25">
      <c r="A239" s="19" t="s">
        <v>8</v>
      </c>
      <c r="B239" s="210">
        <v>0.14865317</v>
      </c>
      <c r="C239" s="28">
        <f t="shared" si="15"/>
        <v>1.3793171400938149E-3</v>
      </c>
      <c r="D239" s="210">
        <v>0.19776068999999999</v>
      </c>
      <c r="E239" s="28">
        <f t="shared" si="16"/>
        <v>1.6730004475901475E-3</v>
      </c>
      <c r="F239" s="210">
        <v>3.0686889999999998E-2</v>
      </c>
      <c r="G239" s="29">
        <f t="shared" si="17"/>
        <v>2.2318399923187471E-4</v>
      </c>
      <c r="H239" s="28">
        <f t="shared" si="18"/>
        <v>-84.482816074316887</v>
      </c>
      <c r="I239" s="28">
        <f t="shared" si="19"/>
        <v>-79.356720075327019</v>
      </c>
      <c r="J239" s="244"/>
    </row>
    <row r="240" spans="1:10" x14ac:dyDescent="0.25">
      <c r="A240" s="19" t="s">
        <v>131</v>
      </c>
      <c r="B240" s="210">
        <v>4.3015559999999994E-2</v>
      </c>
      <c r="C240" s="28">
        <f t="shared" si="15"/>
        <v>3.9913107267563748E-4</v>
      </c>
      <c r="D240" s="210">
        <v>6.6069179999999991E-2</v>
      </c>
      <c r="E240" s="28">
        <f t="shared" si="16"/>
        <v>5.5892689144598968E-4</v>
      </c>
      <c r="F240" s="210">
        <v>2.7013310000000002E-2</v>
      </c>
      <c r="G240" s="29">
        <f t="shared" si="17"/>
        <v>1.9646626159543681E-4</v>
      </c>
      <c r="H240" s="28">
        <f t="shared" si="18"/>
        <v>-59.113598806584243</v>
      </c>
      <c r="I240" s="28">
        <f t="shared" si="19"/>
        <v>-37.201073286038813</v>
      </c>
      <c r="J240" s="244"/>
    </row>
    <row r="241" spans="1:10" x14ac:dyDescent="0.25">
      <c r="A241" s="19" t="s">
        <v>124</v>
      </c>
      <c r="B241" s="210">
        <v>0.11959345</v>
      </c>
      <c r="C241" s="28">
        <f t="shared" si="15"/>
        <v>1.109678962298299E-3</v>
      </c>
      <c r="D241" s="210">
        <v>2.0315259999999998E-2</v>
      </c>
      <c r="E241" s="28">
        <f t="shared" si="16"/>
        <v>1.7186145069027732E-4</v>
      </c>
      <c r="F241" s="210">
        <v>1.115385E-2</v>
      </c>
      <c r="G241" s="29">
        <f t="shared" si="17"/>
        <v>8.1121314340829121E-5</v>
      </c>
      <c r="H241" s="28">
        <f t="shared" si="18"/>
        <v>-45.096198621135045</v>
      </c>
      <c r="I241" s="28">
        <f t="shared" si="19"/>
        <v>-90.673527689016424</v>
      </c>
      <c r="J241" s="244"/>
    </row>
    <row r="242" spans="1:10" x14ac:dyDescent="0.25">
      <c r="A242" s="19" t="s">
        <v>63</v>
      </c>
      <c r="B242" s="210">
        <v>6.2433699999999998E-3</v>
      </c>
      <c r="C242" s="28">
        <f t="shared" si="15"/>
        <v>5.7930734023011551E-5</v>
      </c>
      <c r="D242" s="210">
        <v>0.27576340000000005</v>
      </c>
      <c r="E242" s="28">
        <f t="shared" si="16"/>
        <v>2.3328816845702804E-3</v>
      </c>
      <c r="F242" s="210">
        <v>7.2315299999999999E-3</v>
      </c>
      <c r="G242" s="29">
        <f t="shared" si="17"/>
        <v>5.2594504883527758E-5</v>
      </c>
      <c r="H242" s="28">
        <f t="shared" si="18"/>
        <v>-97.377632419675706</v>
      </c>
      <c r="I242" s="28">
        <f t="shared" si="19"/>
        <v>15.82734965251138</v>
      </c>
      <c r="J242" s="244"/>
    </row>
    <row r="243" spans="1:10" x14ac:dyDescent="0.25">
      <c r="A243" s="19" t="s">
        <v>161</v>
      </c>
      <c r="B243" s="210">
        <v>3.6466699999999999E-3</v>
      </c>
      <c r="C243" s="28">
        <f t="shared" si="15"/>
        <v>3.3836577015249064E-5</v>
      </c>
      <c r="D243" s="210">
        <v>5.9687E-4</v>
      </c>
      <c r="E243" s="28">
        <f t="shared" si="16"/>
        <v>5.0493542329020565E-6</v>
      </c>
      <c r="F243" s="210">
        <v>5.1475600000000007E-3</v>
      </c>
      <c r="G243" s="29">
        <f t="shared" si="17"/>
        <v>3.7437910035393919E-5</v>
      </c>
      <c r="H243" s="28">
        <f t="shared" si="18"/>
        <v>762.4256538274667</v>
      </c>
      <c r="I243" s="28">
        <f t="shared" si="19"/>
        <v>41.157823438918271</v>
      </c>
      <c r="J243" s="244"/>
    </row>
    <row r="244" spans="1:10" x14ac:dyDescent="0.25">
      <c r="A244" s="19" t="s">
        <v>166</v>
      </c>
      <c r="B244" s="210">
        <v>7.8284000000000003E-4</v>
      </c>
      <c r="C244" s="28">
        <f t="shared" si="15"/>
        <v>7.2637847544794513E-6</v>
      </c>
      <c r="D244" s="210">
        <v>0</v>
      </c>
      <c r="E244" s="28">
        <f t="shared" si="16"/>
        <v>0</v>
      </c>
      <c r="F244" s="210">
        <v>9.2210999999999997E-4</v>
      </c>
      <c r="G244" s="29">
        <f t="shared" si="17"/>
        <v>6.7064533920414881E-6</v>
      </c>
      <c r="H244" s="28" t="s">
        <v>314</v>
      </c>
      <c r="I244" s="28">
        <f t="shared" si="19"/>
        <v>17.79035307342496</v>
      </c>
      <c r="J244" s="244"/>
    </row>
    <row r="245" spans="1:10" x14ac:dyDescent="0.25">
      <c r="A245" s="19" t="s">
        <v>46</v>
      </c>
      <c r="B245" s="210">
        <v>0</v>
      </c>
      <c r="C245" s="28">
        <f t="shared" si="15"/>
        <v>0</v>
      </c>
      <c r="D245" s="210">
        <v>1.9505560000000002E-2</v>
      </c>
      <c r="E245" s="28">
        <f t="shared" si="16"/>
        <v>1.650116138373935E-4</v>
      </c>
      <c r="F245" s="210">
        <v>2.8357999999999996E-4</v>
      </c>
      <c r="G245" s="29">
        <f t="shared" si="17"/>
        <v>2.0624611520481554E-6</v>
      </c>
      <c r="H245" s="28">
        <f t="shared" si="18"/>
        <v>-98.54615812106907</v>
      </c>
      <c r="I245" s="28" t="s">
        <v>314</v>
      </c>
      <c r="J245" s="244"/>
    </row>
    <row r="246" spans="1:10" x14ac:dyDescent="0.25">
      <c r="A246" s="19" t="s">
        <v>79</v>
      </c>
      <c r="B246" s="210">
        <v>0.92838734000000001</v>
      </c>
      <c r="C246" s="28">
        <f t="shared" si="15"/>
        <v>8.6142836423071505E-3</v>
      </c>
      <c r="D246" s="210">
        <v>0</v>
      </c>
      <c r="E246" s="28">
        <f t="shared" si="16"/>
        <v>0</v>
      </c>
      <c r="F246" s="210">
        <v>7.5430000000000001E-5</v>
      </c>
      <c r="G246" s="29">
        <f t="shared" si="17"/>
        <v>5.4859808413496153E-7</v>
      </c>
      <c r="H246" s="28" t="s">
        <v>314</v>
      </c>
      <c r="I246" s="28">
        <f t="shared" si="19"/>
        <v>-99.99187515848719</v>
      </c>
      <c r="J246" s="244"/>
    </row>
    <row r="247" spans="1:10" x14ac:dyDescent="0.25">
      <c r="A247" s="19" t="s">
        <v>15</v>
      </c>
      <c r="B247" s="210">
        <v>0</v>
      </c>
      <c r="C247" s="28">
        <f t="shared" si="15"/>
        <v>0</v>
      </c>
      <c r="D247" s="210">
        <v>0</v>
      </c>
      <c r="E247" s="28">
        <f t="shared" si="16"/>
        <v>0</v>
      </c>
      <c r="F247" s="210">
        <v>0</v>
      </c>
      <c r="G247" s="29">
        <f t="shared" si="17"/>
        <v>0</v>
      </c>
      <c r="H247" s="28" t="s">
        <v>314</v>
      </c>
      <c r="I247" s="28" t="s">
        <v>314</v>
      </c>
      <c r="J247" s="244"/>
    </row>
    <row r="248" spans="1:10" x14ac:dyDescent="0.25">
      <c r="A248" s="19" t="s">
        <v>38</v>
      </c>
      <c r="B248" s="210">
        <v>1.4899000000000001E-2</v>
      </c>
      <c r="C248" s="28">
        <f t="shared" si="15"/>
        <v>1.3824425049434026E-4</v>
      </c>
      <c r="D248" s="210">
        <v>0</v>
      </c>
      <c r="E248" s="28">
        <f t="shared" si="16"/>
        <v>0</v>
      </c>
      <c r="F248" s="210">
        <v>0</v>
      </c>
      <c r="G248" s="29">
        <f t="shared" si="17"/>
        <v>0</v>
      </c>
      <c r="H248" s="28" t="s">
        <v>314</v>
      </c>
      <c r="I248" s="28">
        <f t="shared" si="19"/>
        <v>-100</v>
      </c>
      <c r="J248" s="244"/>
    </row>
    <row r="249" spans="1:10" x14ac:dyDescent="0.25">
      <c r="A249" s="19" t="s">
        <v>41</v>
      </c>
      <c r="B249" s="210">
        <v>0</v>
      </c>
      <c r="C249" s="28">
        <f t="shared" si="15"/>
        <v>0</v>
      </c>
      <c r="D249" s="210">
        <v>1.0625620000000001E-2</v>
      </c>
      <c r="E249" s="28">
        <f t="shared" si="16"/>
        <v>8.9889790614721389E-5</v>
      </c>
      <c r="F249" s="210">
        <v>0</v>
      </c>
      <c r="G249" s="29">
        <f t="shared" si="17"/>
        <v>0</v>
      </c>
      <c r="H249" s="28">
        <f t="shared" si="18"/>
        <v>-100</v>
      </c>
      <c r="I249" s="28" t="s">
        <v>314</v>
      </c>
      <c r="J249" s="244"/>
    </row>
    <row r="250" spans="1:10" x14ac:dyDescent="0.25">
      <c r="A250" s="19" t="s">
        <v>51</v>
      </c>
      <c r="B250" s="210">
        <v>1.9934100000000001E-3</v>
      </c>
      <c r="C250" s="28">
        <f t="shared" si="15"/>
        <v>1.8496373674603854E-5</v>
      </c>
      <c r="D250" s="210">
        <v>2.506951E-2</v>
      </c>
      <c r="E250" s="28">
        <f t="shared" si="16"/>
        <v>2.1208108371216589E-4</v>
      </c>
      <c r="F250" s="210">
        <v>0</v>
      </c>
      <c r="G250" s="29">
        <f t="shared" si="17"/>
        <v>0</v>
      </c>
      <c r="H250" s="28">
        <f t="shared" si="18"/>
        <v>-100</v>
      </c>
      <c r="I250" s="28">
        <f t="shared" si="19"/>
        <v>-100</v>
      </c>
      <c r="J250" s="244"/>
    </row>
    <row r="251" spans="1:10" x14ac:dyDescent="0.25">
      <c r="A251" s="19" t="s">
        <v>52</v>
      </c>
      <c r="B251" s="210">
        <v>0</v>
      </c>
      <c r="C251" s="28">
        <f t="shared" si="15"/>
        <v>0</v>
      </c>
      <c r="D251" s="210">
        <v>0</v>
      </c>
      <c r="E251" s="28">
        <f t="shared" si="16"/>
        <v>0</v>
      </c>
      <c r="F251" s="210">
        <v>0</v>
      </c>
      <c r="G251" s="29">
        <f t="shared" si="17"/>
        <v>0</v>
      </c>
      <c r="H251" s="28" t="s">
        <v>314</v>
      </c>
      <c r="I251" s="28" t="s">
        <v>314</v>
      </c>
      <c r="J251" s="244"/>
    </row>
    <row r="252" spans="1:10" x14ac:dyDescent="0.25">
      <c r="A252" s="19" t="s">
        <v>54</v>
      </c>
      <c r="B252" s="210">
        <v>0</v>
      </c>
      <c r="C252" s="28">
        <f t="shared" si="15"/>
        <v>0</v>
      </c>
      <c r="D252" s="210">
        <v>0</v>
      </c>
      <c r="E252" s="28">
        <f t="shared" si="16"/>
        <v>0</v>
      </c>
      <c r="F252" s="210">
        <v>0</v>
      </c>
      <c r="G252" s="29">
        <f t="shared" si="17"/>
        <v>0</v>
      </c>
      <c r="H252" s="28" t="s">
        <v>314</v>
      </c>
      <c r="I252" s="28" t="s">
        <v>314</v>
      </c>
      <c r="J252" s="244"/>
    </row>
    <row r="253" spans="1:10" x14ac:dyDescent="0.25">
      <c r="A253" s="19" t="s">
        <v>57</v>
      </c>
      <c r="B253" s="210">
        <v>0</v>
      </c>
      <c r="C253" s="28">
        <f t="shared" si="15"/>
        <v>0</v>
      </c>
      <c r="D253" s="210">
        <v>0.89949829000000003</v>
      </c>
      <c r="E253" s="28">
        <f t="shared" si="16"/>
        <v>7.6095054167568512E-3</v>
      </c>
      <c r="F253" s="210">
        <v>0</v>
      </c>
      <c r="G253" s="29">
        <f t="shared" si="17"/>
        <v>0</v>
      </c>
      <c r="H253" s="28">
        <f t="shared" si="18"/>
        <v>-100</v>
      </c>
      <c r="I253" s="28" t="s">
        <v>314</v>
      </c>
      <c r="J253" s="244"/>
    </row>
    <row r="254" spans="1:10" x14ac:dyDescent="0.25">
      <c r="A254" s="19" t="s">
        <v>65</v>
      </c>
      <c r="B254" s="210">
        <v>0</v>
      </c>
      <c r="C254" s="28">
        <f t="shared" si="15"/>
        <v>0</v>
      </c>
      <c r="D254" s="210">
        <v>0.1673</v>
      </c>
      <c r="E254" s="28">
        <f t="shared" si="16"/>
        <v>1.4153114801623706E-3</v>
      </c>
      <c r="F254" s="210">
        <v>0</v>
      </c>
      <c r="G254" s="29">
        <f t="shared" si="17"/>
        <v>0</v>
      </c>
      <c r="H254" s="28">
        <f t="shared" si="18"/>
        <v>-100</v>
      </c>
      <c r="I254" s="28" t="s">
        <v>314</v>
      </c>
      <c r="J254" s="244"/>
    </row>
    <row r="255" spans="1:10" x14ac:dyDescent="0.25">
      <c r="A255" s="19" t="s">
        <v>70</v>
      </c>
      <c r="B255" s="210">
        <v>0</v>
      </c>
      <c r="C255" s="28">
        <f t="shared" si="15"/>
        <v>0</v>
      </c>
      <c r="D255" s="210">
        <v>7.9489999999999995E-3</v>
      </c>
      <c r="E255" s="28">
        <f t="shared" si="16"/>
        <v>6.7246329682072223E-5</v>
      </c>
      <c r="F255" s="210">
        <v>0</v>
      </c>
      <c r="G255" s="29">
        <f t="shared" si="17"/>
        <v>0</v>
      </c>
      <c r="H255" s="28">
        <f t="shared" si="18"/>
        <v>-100</v>
      </c>
      <c r="I255" s="28" t="s">
        <v>314</v>
      </c>
      <c r="J255" s="244"/>
    </row>
    <row r="256" spans="1:10" x14ac:dyDescent="0.25">
      <c r="A256" s="19" t="s">
        <v>73</v>
      </c>
      <c r="B256" s="210">
        <v>3.4E-5</v>
      </c>
      <c r="C256" s="28">
        <f t="shared" si="15"/>
        <v>3.1547785199057444E-7</v>
      </c>
      <c r="D256" s="210">
        <v>3.5280000000000001E-4</v>
      </c>
      <c r="E256" s="28">
        <f t="shared" si="16"/>
        <v>2.9845898995892669E-6</v>
      </c>
      <c r="F256" s="210">
        <v>0</v>
      </c>
      <c r="G256" s="29">
        <f t="shared" si="17"/>
        <v>0</v>
      </c>
      <c r="H256" s="28">
        <f t="shared" si="18"/>
        <v>-100</v>
      </c>
      <c r="I256" s="28">
        <f t="shared" si="19"/>
        <v>-100</v>
      </c>
      <c r="J256" s="244"/>
    </row>
    <row r="257" spans="1:9" x14ac:dyDescent="0.25">
      <c r="A257" s="19" t="s">
        <v>78</v>
      </c>
      <c r="B257" s="210">
        <v>1.0416209999999999E-2</v>
      </c>
      <c r="C257" s="28">
        <f t="shared" si="15"/>
        <v>9.6649516373021818E-5</v>
      </c>
      <c r="D257" s="210">
        <v>0</v>
      </c>
      <c r="E257" s="28">
        <f t="shared" si="16"/>
        <v>0</v>
      </c>
      <c r="F257" s="210">
        <v>0</v>
      </c>
      <c r="G257" s="29">
        <f t="shared" si="17"/>
        <v>0</v>
      </c>
      <c r="H257" s="28" t="s">
        <v>314</v>
      </c>
      <c r="I257" s="28">
        <f t="shared" si="19"/>
        <v>-100</v>
      </c>
    </row>
    <row r="258" spans="1:9" x14ac:dyDescent="0.25">
      <c r="A258" s="19" t="s">
        <v>85</v>
      </c>
      <c r="B258" s="210">
        <v>0</v>
      </c>
      <c r="C258" s="28">
        <f t="shared" si="15"/>
        <v>0</v>
      </c>
      <c r="D258" s="210">
        <v>0</v>
      </c>
      <c r="E258" s="28">
        <f t="shared" si="16"/>
        <v>0</v>
      </c>
      <c r="F258" s="210">
        <v>0</v>
      </c>
      <c r="G258" s="29">
        <f t="shared" si="17"/>
        <v>0</v>
      </c>
      <c r="H258" s="28" t="s">
        <v>314</v>
      </c>
      <c r="I258" s="28" t="s">
        <v>314</v>
      </c>
    </row>
    <row r="259" spans="1:9" x14ac:dyDescent="0.25">
      <c r="A259" s="19" t="s">
        <v>86</v>
      </c>
      <c r="B259" s="210">
        <v>0</v>
      </c>
      <c r="C259" s="28">
        <f t="shared" si="15"/>
        <v>0</v>
      </c>
      <c r="D259" s="210">
        <v>0</v>
      </c>
      <c r="E259" s="28">
        <f t="shared" si="16"/>
        <v>0</v>
      </c>
      <c r="F259" s="210">
        <v>0</v>
      </c>
      <c r="G259" s="29">
        <f t="shared" si="17"/>
        <v>0</v>
      </c>
      <c r="H259" s="28" t="s">
        <v>314</v>
      </c>
      <c r="I259" s="28" t="s">
        <v>314</v>
      </c>
    </row>
    <row r="260" spans="1:9" x14ac:dyDescent="0.25">
      <c r="A260" s="19" t="s">
        <v>115</v>
      </c>
      <c r="B260" s="210">
        <v>0</v>
      </c>
      <c r="C260" s="28">
        <f t="shared" ref="C260:C267" si="20">(B260/$B$268)*100</f>
        <v>0</v>
      </c>
      <c r="D260" s="210">
        <v>0</v>
      </c>
      <c r="E260" s="28">
        <f t="shared" ref="E260:E267" si="21">(D260/$D$268)*100</f>
        <v>0</v>
      </c>
      <c r="F260" s="210">
        <v>0</v>
      </c>
      <c r="G260" s="29">
        <f t="shared" ref="G260:G267" si="22">(F260/$F$268)*100</f>
        <v>0</v>
      </c>
      <c r="H260" s="28" t="s">
        <v>314</v>
      </c>
      <c r="I260" s="28" t="s">
        <v>314</v>
      </c>
    </row>
    <row r="261" spans="1:9" x14ac:dyDescent="0.25">
      <c r="A261" s="19" t="s">
        <v>127</v>
      </c>
      <c r="B261" s="210">
        <v>0</v>
      </c>
      <c r="C261" s="28">
        <f t="shared" si="20"/>
        <v>0</v>
      </c>
      <c r="D261" s="210">
        <v>0</v>
      </c>
      <c r="E261" s="28">
        <f t="shared" si="21"/>
        <v>0</v>
      </c>
      <c r="F261" s="210">
        <v>0</v>
      </c>
      <c r="G261" s="29">
        <f t="shared" si="22"/>
        <v>0</v>
      </c>
      <c r="H261" s="28" t="s">
        <v>314</v>
      </c>
      <c r="I261" s="28" t="s">
        <v>314</v>
      </c>
    </row>
    <row r="262" spans="1:9" x14ac:dyDescent="0.25">
      <c r="A262" s="19" t="s">
        <v>245</v>
      </c>
      <c r="B262" s="210">
        <v>1.3665000000000001E-4</v>
      </c>
      <c r="C262" s="28">
        <f t="shared" si="20"/>
        <v>1.2679426021915295E-6</v>
      </c>
      <c r="D262" s="210">
        <v>0</v>
      </c>
      <c r="E262" s="28">
        <f t="shared" si="21"/>
        <v>0</v>
      </c>
      <c r="F262" s="210">
        <v>0</v>
      </c>
      <c r="G262" s="29">
        <f t="shared" si="22"/>
        <v>0</v>
      </c>
      <c r="H262" s="28" t="s">
        <v>314</v>
      </c>
      <c r="I262" s="28">
        <f t="shared" ref="I262:I268" si="23">((F262/B262)-1)*100</f>
        <v>-100</v>
      </c>
    </row>
    <row r="263" spans="1:9" x14ac:dyDescent="0.25">
      <c r="A263" s="19" t="s">
        <v>257</v>
      </c>
      <c r="B263" s="210">
        <v>0</v>
      </c>
      <c r="C263" s="28">
        <f t="shared" si="20"/>
        <v>0</v>
      </c>
      <c r="D263" s="210">
        <v>0</v>
      </c>
      <c r="E263" s="28">
        <f t="shared" si="21"/>
        <v>0</v>
      </c>
      <c r="F263" s="210">
        <v>0</v>
      </c>
      <c r="G263" s="29">
        <f t="shared" si="22"/>
        <v>0</v>
      </c>
      <c r="H263" s="28" t="s">
        <v>314</v>
      </c>
      <c r="I263" s="28" t="s">
        <v>314</v>
      </c>
    </row>
    <row r="264" spans="1:9" x14ac:dyDescent="0.25">
      <c r="A264" s="19" t="s">
        <v>259</v>
      </c>
      <c r="B264" s="210">
        <v>0</v>
      </c>
      <c r="C264" s="28">
        <f t="shared" si="20"/>
        <v>0</v>
      </c>
      <c r="D264" s="210">
        <v>0</v>
      </c>
      <c r="E264" s="28">
        <f t="shared" si="21"/>
        <v>0</v>
      </c>
      <c r="F264" s="210">
        <v>0</v>
      </c>
      <c r="G264" s="29">
        <f t="shared" si="22"/>
        <v>0</v>
      </c>
      <c r="H264" s="28" t="s">
        <v>314</v>
      </c>
      <c r="I264" s="28" t="s">
        <v>314</v>
      </c>
    </row>
    <row r="265" spans="1:9" x14ac:dyDescent="0.25">
      <c r="A265" s="19" t="s">
        <v>260</v>
      </c>
      <c r="B265" s="210">
        <v>0</v>
      </c>
      <c r="C265" s="28">
        <f t="shared" si="20"/>
        <v>0</v>
      </c>
      <c r="D265" s="210">
        <v>3.1250000000000001E-4</v>
      </c>
      <c r="E265" s="28">
        <f t="shared" si="21"/>
        <v>2.6436631055035311E-6</v>
      </c>
      <c r="F265" s="210">
        <v>0</v>
      </c>
      <c r="G265" s="29">
        <f t="shared" si="22"/>
        <v>0</v>
      </c>
      <c r="H265" s="28">
        <f t="shared" ref="H265:H268" si="24">((F265/D265)-1)*100</f>
        <v>-100</v>
      </c>
      <c r="I265" s="28" t="s">
        <v>314</v>
      </c>
    </row>
    <row r="266" spans="1:9" x14ac:dyDescent="0.25">
      <c r="A266" s="19" t="s">
        <v>261</v>
      </c>
      <c r="B266" s="210">
        <v>0</v>
      </c>
      <c r="C266" s="28">
        <f t="shared" si="20"/>
        <v>0</v>
      </c>
      <c r="D266" s="210">
        <v>0</v>
      </c>
      <c r="E266" s="28">
        <f t="shared" si="21"/>
        <v>0</v>
      </c>
      <c r="F266" s="210">
        <v>0</v>
      </c>
      <c r="G266" s="29">
        <f t="shared" si="22"/>
        <v>0</v>
      </c>
      <c r="H266" s="28" t="s">
        <v>314</v>
      </c>
      <c r="I266" s="28" t="s">
        <v>314</v>
      </c>
    </row>
    <row r="267" spans="1:9" x14ac:dyDescent="0.25">
      <c r="A267" s="19" t="s">
        <v>542</v>
      </c>
      <c r="B267" s="19"/>
      <c r="C267" s="28">
        <f t="shared" si="20"/>
        <v>0</v>
      </c>
      <c r="D267" s="19"/>
      <c r="E267" s="28">
        <f t="shared" si="21"/>
        <v>0</v>
      </c>
      <c r="F267" s="19"/>
      <c r="G267" s="29">
        <f t="shared" si="22"/>
        <v>0</v>
      </c>
      <c r="H267" s="314" t="s">
        <v>314</v>
      </c>
      <c r="I267" s="314" t="s">
        <v>314</v>
      </c>
    </row>
    <row r="268" spans="1:9" ht="13" x14ac:dyDescent="0.3">
      <c r="A268" s="200" t="s">
        <v>262</v>
      </c>
      <c r="B268" s="200">
        <f t="shared" ref="B268:E268" si="25">SUM(B4:B267)</f>
        <v>10777.301729890001</v>
      </c>
      <c r="C268" s="201">
        <f t="shared" si="25"/>
        <v>100</v>
      </c>
      <c r="D268" s="200">
        <f t="shared" si="25"/>
        <v>11820.719491430016</v>
      </c>
      <c r="E268" s="201">
        <f t="shared" si="25"/>
        <v>99.999999999999858</v>
      </c>
      <c r="F268" s="200">
        <f>SUM(F4:F267)</f>
        <v>13749.592312000006</v>
      </c>
      <c r="G268" s="201">
        <f>SUM(G4:G267)</f>
        <v>99.999999999999886</v>
      </c>
      <c r="H268" s="311">
        <f t="shared" si="24"/>
        <v>16.317727715038121</v>
      </c>
      <c r="I268" s="311">
        <f t="shared" si="23"/>
        <v>27.579172009878782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22"/>
  <sheetViews>
    <sheetView zoomScaleNormal="100" workbookViewId="0">
      <selection activeCell="H1" sqref="H1:I1"/>
    </sheetView>
  </sheetViews>
  <sheetFormatPr defaultColWidth="8.81640625" defaultRowHeight="12.5" x14ac:dyDescent="0.25"/>
  <cols>
    <col min="1" max="1" width="22.453125" style="1" customWidth="1"/>
    <col min="2" max="2" width="35" style="1" customWidth="1"/>
    <col min="3" max="3" width="35.7265625" style="1" customWidth="1"/>
    <col min="4" max="4" width="41.54296875" style="1" bestFit="1" customWidth="1"/>
    <col min="5" max="5" width="28.453125" style="1" customWidth="1"/>
    <col min="6" max="6" width="42" style="1" bestFit="1" customWidth="1"/>
    <col min="7" max="16384" width="8.81640625" style="1"/>
  </cols>
  <sheetData>
    <row r="1" spans="1:9" ht="13" x14ac:dyDescent="0.3">
      <c r="A1" s="362" t="s">
        <v>517</v>
      </c>
      <c r="B1" s="362"/>
      <c r="C1" s="362"/>
      <c r="H1" s="361" t="s">
        <v>313</v>
      </c>
      <c r="I1" s="361"/>
    </row>
    <row r="2" spans="1:9" s="272" customFormat="1" ht="39" x14ac:dyDescent="0.3">
      <c r="A2" s="271" t="s">
        <v>337</v>
      </c>
      <c r="B2" s="271" t="s">
        <v>70</v>
      </c>
      <c r="C2" s="271" t="s">
        <v>151</v>
      </c>
      <c r="D2" s="271" t="s">
        <v>260</v>
      </c>
      <c r="E2" s="271" t="s">
        <v>9</v>
      </c>
      <c r="F2" s="271" t="s">
        <v>80</v>
      </c>
    </row>
    <row r="3" spans="1:9" ht="13.5" customHeight="1" x14ac:dyDescent="0.25">
      <c r="A3" s="134" t="s">
        <v>344</v>
      </c>
      <c r="B3" s="235">
        <v>0</v>
      </c>
      <c r="C3" s="235">
        <v>1372.6005720599999</v>
      </c>
      <c r="D3" s="235">
        <v>0</v>
      </c>
      <c r="E3" s="235">
        <v>0.69861670999999992</v>
      </c>
      <c r="F3" s="235">
        <v>247.09960308000001</v>
      </c>
    </row>
    <row r="4" spans="1:9" ht="13.5" customHeight="1" x14ac:dyDescent="0.25">
      <c r="A4" s="123" t="s">
        <v>406</v>
      </c>
      <c r="B4" s="237">
        <v>0</v>
      </c>
      <c r="C4" s="237">
        <v>0</v>
      </c>
      <c r="D4" s="237">
        <v>0</v>
      </c>
      <c r="E4" s="237">
        <v>0</v>
      </c>
      <c r="F4" s="237">
        <v>204.23047541999998</v>
      </c>
    </row>
    <row r="5" spans="1:9" ht="13.5" customHeight="1" x14ac:dyDescent="0.25">
      <c r="A5" s="123" t="s">
        <v>346</v>
      </c>
      <c r="B5" s="237">
        <v>0</v>
      </c>
      <c r="C5" s="237">
        <v>0</v>
      </c>
      <c r="D5" s="237">
        <v>0</v>
      </c>
      <c r="E5" s="237">
        <v>238.65686124999999</v>
      </c>
      <c r="F5" s="237">
        <v>36.101753430000002</v>
      </c>
    </row>
    <row r="6" spans="1:9" ht="13.5" customHeight="1" x14ac:dyDescent="0.25">
      <c r="A6" s="123" t="s">
        <v>480</v>
      </c>
      <c r="B6" s="237">
        <v>0</v>
      </c>
      <c r="C6" s="237">
        <v>0</v>
      </c>
      <c r="D6" s="237">
        <v>0</v>
      </c>
      <c r="E6" s="237">
        <v>0</v>
      </c>
      <c r="F6" s="237">
        <v>26.62922</v>
      </c>
    </row>
    <row r="7" spans="1:9" ht="13.5" customHeight="1" x14ac:dyDescent="0.25">
      <c r="A7" s="123" t="s">
        <v>524</v>
      </c>
      <c r="B7" s="237">
        <v>0</v>
      </c>
      <c r="C7" s="237">
        <v>0</v>
      </c>
      <c r="D7" s="237">
        <v>0</v>
      </c>
      <c r="E7" s="237">
        <v>0</v>
      </c>
      <c r="F7" s="237">
        <v>14.07378795</v>
      </c>
    </row>
    <row r="8" spans="1:9" ht="13.5" customHeight="1" x14ac:dyDescent="0.25">
      <c r="A8" s="123" t="s">
        <v>297</v>
      </c>
      <c r="B8" s="237">
        <v>0</v>
      </c>
      <c r="C8" s="237">
        <v>0</v>
      </c>
      <c r="D8" s="237">
        <v>0</v>
      </c>
      <c r="E8" s="237">
        <v>0</v>
      </c>
      <c r="F8" s="237">
        <v>11.63547103</v>
      </c>
    </row>
    <row r="9" spans="1:9" ht="13.5" customHeight="1" x14ac:dyDescent="0.25">
      <c r="A9" s="123" t="s">
        <v>479</v>
      </c>
      <c r="B9" s="237">
        <v>0</v>
      </c>
      <c r="C9" s="237">
        <v>0</v>
      </c>
      <c r="D9" s="237">
        <v>0</v>
      </c>
      <c r="E9" s="237">
        <v>0</v>
      </c>
      <c r="F9" s="237">
        <v>11.076405529999999</v>
      </c>
    </row>
    <row r="10" spans="1:9" ht="13.5" customHeight="1" x14ac:dyDescent="0.25">
      <c r="A10" s="123" t="s">
        <v>356</v>
      </c>
      <c r="B10" s="237">
        <v>0</v>
      </c>
      <c r="C10" s="237">
        <v>0</v>
      </c>
      <c r="D10" s="237">
        <v>0</v>
      </c>
      <c r="E10" s="237">
        <v>14.93400072</v>
      </c>
      <c r="F10" s="237">
        <v>9.2094280000000008</v>
      </c>
    </row>
    <row r="11" spans="1:9" ht="13.5" customHeight="1" x14ac:dyDescent="0.25">
      <c r="A11" s="123" t="s">
        <v>296</v>
      </c>
      <c r="B11" s="237">
        <v>0</v>
      </c>
      <c r="C11" s="237">
        <v>2.8858809399999998</v>
      </c>
      <c r="D11" s="237">
        <v>1292.1391490000001</v>
      </c>
      <c r="E11" s="237">
        <v>102.45222944</v>
      </c>
      <c r="F11" s="237">
        <v>8.2031852399999998</v>
      </c>
    </row>
    <row r="12" spans="1:9" ht="13.5" customHeight="1" x14ac:dyDescent="0.25">
      <c r="A12" s="123" t="s">
        <v>348</v>
      </c>
      <c r="B12" s="237">
        <v>0</v>
      </c>
      <c r="C12" s="237">
        <v>0</v>
      </c>
      <c r="D12" s="237">
        <v>0</v>
      </c>
      <c r="E12" s="237">
        <v>164.91525216999997</v>
      </c>
      <c r="F12" s="237">
        <v>7.7794748399999998</v>
      </c>
    </row>
    <row r="13" spans="1:9" ht="13.5" customHeight="1" x14ac:dyDescent="0.25">
      <c r="A13" s="123" t="s">
        <v>368</v>
      </c>
      <c r="B13" s="237">
        <v>0</v>
      </c>
      <c r="C13" s="237">
        <v>0</v>
      </c>
      <c r="D13" s="237">
        <v>0</v>
      </c>
      <c r="E13" s="237">
        <v>7.7396288200000001</v>
      </c>
      <c r="F13" s="237">
        <v>4.8671344200000002</v>
      </c>
    </row>
    <row r="14" spans="1:9" ht="13.5" customHeight="1" x14ac:dyDescent="0.25">
      <c r="A14" s="123" t="s">
        <v>404</v>
      </c>
      <c r="B14" s="237">
        <v>0</v>
      </c>
      <c r="C14" s="237">
        <v>0</v>
      </c>
      <c r="D14" s="237">
        <v>0</v>
      </c>
      <c r="E14" s="237">
        <v>0</v>
      </c>
      <c r="F14" s="237">
        <v>3.17315748</v>
      </c>
    </row>
    <row r="15" spans="1:9" ht="13.5" customHeight="1" x14ac:dyDescent="0.25">
      <c r="A15" s="123" t="s">
        <v>363</v>
      </c>
      <c r="B15" s="237">
        <v>0</v>
      </c>
      <c r="C15" s="237">
        <v>0</v>
      </c>
      <c r="D15" s="237">
        <v>0</v>
      </c>
      <c r="E15" s="237">
        <v>20.901971550000003</v>
      </c>
      <c r="F15" s="237">
        <v>2.22715482</v>
      </c>
    </row>
    <row r="16" spans="1:9" ht="13.5" customHeight="1" x14ac:dyDescent="0.25">
      <c r="A16" s="123" t="s">
        <v>357</v>
      </c>
      <c r="B16" s="237">
        <v>0</v>
      </c>
      <c r="C16" s="237">
        <v>0</v>
      </c>
      <c r="D16" s="237">
        <v>0</v>
      </c>
      <c r="E16" s="237">
        <v>0</v>
      </c>
      <c r="F16" s="237">
        <v>2.1892827100000001</v>
      </c>
    </row>
    <row r="17" spans="1:9" ht="13.5" customHeight="1" x14ac:dyDescent="0.25">
      <c r="A17" s="123" t="s">
        <v>350</v>
      </c>
      <c r="B17" s="237">
        <v>0</v>
      </c>
      <c r="C17" s="237">
        <v>0</v>
      </c>
      <c r="D17" s="237">
        <v>0</v>
      </c>
      <c r="E17" s="237">
        <v>400.98327119999999</v>
      </c>
      <c r="F17" s="237">
        <v>1.8894500000000001</v>
      </c>
    </row>
    <row r="18" spans="1:9" ht="13.5" customHeight="1" x14ac:dyDescent="0.25">
      <c r="A18" s="123" t="s">
        <v>478</v>
      </c>
      <c r="B18" s="237">
        <v>0</v>
      </c>
      <c r="C18" s="237">
        <v>0</v>
      </c>
      <c r="D18" s="237">
        <v>0</v>
      </c>
      <c r="E18" s="237">
        <v>0</v>
      </c>
      <c r="F18" s="237">
        <v>1.6657700800000002</v>
      </c>
    </row>
    <row r="19" spans="1:9" ht="13.5" customHeight="1" x14ac:dyDescent="0.25">
      <c r="A19" s="123" t="s">
        <v>312</v>
      </c>
      <c r="B19" s="237">
        <v>0</v>
      </c>
      <c r="C19" s="237">
        <v>0</v>
      </c>
      <c r="D19" s="237">
        <v>0</v>
      </c>
      <c r="E19" s="237">
        <v>0</v>
      </c>
      <c r="F19" s="237">
        <v>1.3335480100000001</v>
      </c>
    </row>
    <row r="20" spans="1:9" ht="13.5" customHeight="1" x14ac:dyDescent="0.25">
      <c r="A20" s="123" t="s">
        <v>395</v>
      </c>
      <c r="B20" s="237">
        <v>0</v>
      </c>
      <c r="C20" s="237">
        <v>0</v>
      </c>
      <c r="D20" s="237">
        <v>0</v>
      </c>
      <c r="E20" s="237">
        <v>0</v>
      </c>
      <c r="F20" s="237">
        <v>0.99691469999999993</v>
      </c>
    </row>
    <row r="21" spans="1:9" ht="13.5" customHeight="1" x14ac:dyDescent="0.25">
      <c r="A21" s="123" t="s">
        <v>402</v>
      </c>
      <c r="B21" s="237">
        <v>0</v>
      </c>
      <c r="C21" s="237">
        <v>0</v>
      </c>
      <c r="D21" s="237">
        <v>0</v>
      </c>
      <c r="E21" s="237">
        <v>0</v>
      </c>
      <c r="F21" s="237">
        <v>0.95275149999999997</v>
      </c>
    </row>
    <row r="22" spans="1:9" x14ac:dyDescent="0.25">
      <c r="A22" s="123" t="s">
        <v>309</v>
      </c>
      <c r="B22" s="237">
        <v>0</v>
      </c>
      <c r="C22" s="237">
        <v>0</v>
      </c>
      <c r="D22" s="237">
        <v>0</v>
      </c>
      <c r="E22" s="237">
        <v>0</v>
      </c>
      <c r="F22" s="237">
        <v>0.85382009999999997</v>
      </c>
    </row>
    <row r="23" spans="1:9" x14ac:dyDescent="0.25">
      <c r="A23" s="123" t="s">
        <v>372</v>
      </c>
      <c r="B23" s="237">
        <v>0</v>
      </c>
      <c r="C23" s="237">
        <v>0</v>
      </c>
      <c r="D23" s="237">
        <v>0</v>
      </c>
      <c r="E23" s="237">
        <v>0</v>
      </c>
      <c r="F23" s="237">
        <v>0.53510721999999999</v>
      </c>
    </row>
    <row r="24" spans="1:9" ht="17" customHeight="1" x14ac:dyDescent="0.3">
      <c r="A24" s="123" t="s">
        <v>500</v>
      </c>
      <c r="B24" s="237">
        <v>0</v>
      </c>
      <c r="C24" s="237">
        <v>0</v>
      </c>
      <c r="D24" s="237">
        <v>0</v>
      </c>
      <c r="E24" s="237">
        <v>0</v>
      </c>
      <c r="F24" s="237">
        <v>0.21506981999999999</v>
      </c>
      <c r="I24" s="9"/>
    </row>
    <row r="25" spans="1:9" x14ac:dyDescent="0.25">
      <c r="A25" s="123" t="s">
        <v>361</v>
      </c>
      <c r="B25" s="237">
        <v>0</v>
      </c>
      <c r="C25" s="237">
        <v>9.5100000000000004E-2</v>
      </c>
      <c r="D25" s="237">
        <v>0</v>
      </c>
      <c r="E25" s="237">
        <v>16.892980359999999</v>
      </c>
      <c r="F25" s="237">
        <v>6.0374459999999998E-2</v>
      </c>
    </row>
    <row r="26" spans="1:9" x14ac:dyDescent="0.25">
      <c r="A26" s="123" t="s">
        <v>358</v>
      </c>
      <c r="B26" s="237">
        <v>0</v>
      </c>
      <c r="C26" s="237">
        <v>0</v>
      </c>
      <c r="D26" s="237">
        <v>0</v>
      </c>
      <c r="E26" s="237">
        <v>0</v>
      </c>
      <c r="F26" s="237">
        <v>4.9028050000000004E-2</v>
      </c>
    </row>
    <row r="27" spans="1:9" x14ac:dyDescent="0.25">
      <c r="A27" s="123" t="s">
        <v>352</v>
      </c>
      <c r="B27" s="237">
        <v>0</v>
      </c>
      <c r="C27" s="237">
        <v>110.94525420999999</v>
      </c>
      <c r="D27" s="237">
        <v>0</v>
      </c>
      <c r="E27" s="237">
        <v>3.2409154399999998</v>
      </c>
      <c r="F27" s="237">
        <v>1.293334E-2</v>
      </c>
    </row>
    <row r="28" spans="1:9" x14ac:dyDescent="0.25">
      <c r="A28" s="123" t="s">
        <v>370</v>
      </c>
      <c r="B28" s="237">
        <v>0</v>
      </c>
      <c r="C28" s="237">
        <v>0</v>
      </c>
      <c r="D28" s="237">
        <v>0</v>
      </c>
      <c r="E28" s="237">
        <v>0</v>
      </c>
      <c r="F28" s="237">
        <v>1.2238000000000001E-2</v>
      </c>
    </row>
    <row r="29" spans="1:9" x14ac:dyDescent="0.25">
      <c r="A29" s="123" t="s">
        <v>399</v>
      </c>
      <c r="B29" s="237">
        <v>0</v>
      </c>
      <c r="C29" s="237">
        <v>0</v>
      </c>
      <c r="D29" s="237">
        <v>0</v>
      </c>
      <c r="E29" s="237">
        <v>0</v>
      </c>
      <c r="F29" s="237">
        <v>3.0211999999999999E-3</v>
      </c>
    </row>
    <row r="30" spans="1:9" x14ac:dyDescent="0.25">
      <c r="A30" s="123" t="s">
        <v>360</v>
      </c>
      <c r="B30" s="237">
        <v>6.2095394900000001</v>
      </c>
      <c r="C30" s="237">
        <v>0</v>
      </c>
      <c r="D30" s="237">
        <v>0</v>
      </c>
      <c r="E30" s="237">
        <v>56.221951109999999</v>
      </c>
      <c r="F30" s="237">
        <v>1.12083E-3</v>
      </c>
    </row>
    <row r="31" spans="1:9" x14ac:dyDescent="0.25">
      <c r="A31" s="123" t="s">
        <v>355</v>
      </c>
      <c r="B31" s="237">
        <v>0</v>
      </c>
      <c r="C31" s="237">
        <v>8.1556863600000007</v>
      </c>
      <c r="D31" s="237">
        <v>0</v>
      </c>
      <c r="E31" s="237">
        <v>0.83749494999999996</v>
      </c>
      <c r="F31" s="237">
        <v>8.9507000000000009E-4</v>
      </c>
    </row>
    <row r="32" spans="1:9" x14ac:dyDescent="0.25">
      <c r="A32" s="123" t="s">
        <v>353</v>
      </c>
      <c r="B32" s="237">
        <v>0</v>
      </c>
      <c r="C32" s="237">
        <v>52.53370717</v>
      </c>
      <c r="D32" s="237">
        <v>0</v>
      </c>
      <c r="E32" s="237">
        <v>0</v>
      </c>
      <c r="F32" s="237">
        <v>5.4410000000000005E-4</v>
      </c>
    </row>
    <row r="33" spans="1:6" x14ac:dyDescent="0.25">
      <c r="A33" s="123" t="s">
        <v>347</v>
      </c>
      <c r="B33" s="237">
        <v>0</v>
      </c>
      <c r="C33" s="237">
        <v>2.4E-2</v>
      </c>
      <c r="D33" s="237">
        <v>0</v>
      </c>
      <c r="E33" s="237">
        <v>35.895026549999997</v>
      </c>
      <c r="F33" s="237">
        <v>2.3962000000000001E-4</v>
      </c>
    </row>
    <row r="34" spans="1:6" x14ac:dyDescent="0.25">
      <c r="A34" s="123" t="s">
        <v>396</v>
      </c>
      <c r="B34" s="237">
        <v>0</v>
      </c>
      <c r="C34" s="237">
        <v>0</v>
      </c>
      <c r="D34" s="237">
        <v>0</v>
      </c>
      <c r="E34" s="237">
        <v>2.91302146</v>
      </c>
      <c r="F34" s="237">
        <v>1E-4</v>
      </c>
    </row>
    <row r="35" spans="1:6" x14ac:dyDescent="0.25">
      <c r="A35" s="123" t="s">
        <v>438</v>
      </c>
      <c r="B35" s="237">
        <v>0</v>
      </c>
      <c r="C35" s="237">
        <v>0</v>
      </c>
      <c r="D35" s="237">
        <v>0</v>
      </c>
      <c r="E35" s="237">
        <v>0</v>
      </c>
      <c r="F35" s="237">
        <v>9.3620000000000002E-5</v>
      </c>
    </row>
    <row r="36" spans="1:6" x14ac:dyDescent="0.25">
      <c r="A36" s="123" t="s">
        <v>367</v>
      </c>
      <c r="B36" s="237">
        <v>0</v>
      </c>
      <c r="C36" s="237">
        <v>0</v>
      </c>
      <c r="D36" s="237">
        <v>0</v>
      </c>
      <c r="E36" s="237">
        <v>0</v>
      </c>
      <c r="F36" s="237">
        <v>4.7790000000000002E-5</v>
      </c>
    </row>
    <row r="37" spans="1:6" x14ac:dyDescent="0.25">
      <c r="A37" s="123" t="s">
        <v>362</v>
      </c>
      <c r="B37" s="237">
        <v>0</v>
      </c>
      <c r="C37" s="237">
        <v>0</v>
      </c>
      <c r="D37" s="237">
        <v>0</v>
      </c>
      <c r="E37" s="237">
        <v>116.77792957</v>
      </c>
      <c r="F37" s="237">
        <v>0</v>
      </c>
    </row>
    <row r="38" spans="1:6" x14ac:dyDescent="0.25">
      <c r="A38" s="123" t="s">
        <v>359</v>
      </c>
      <c r="B38" s="237">
        <v>0</v>
      </c>
      <c r="C38" s="237">
        <v>4.5069999999999999E-2</v>
      </c>
      <c r="D38" s="237">
        <v>0</v>
      </c>
      <c r="E38" s="237">
        <v>65.132336390000006</v>
      </c>
      <c r="F38" s="237">
        <v>0</v>
      </c>
    </row>
    <row r="39" spans="1:6" x14ac:dyDescent="0.25">
      <c r="A39" s="123" t="s">
        <v>369</v>
      </c>
      <c r="B39" s="237">
        <v>0</v>
      </c>
      <c r="C39" s="237">
        <v>3.5000000000000001E-3</v>
      </c>
      <c r="D39" s="237">
        <v>0</v>
      </c>
      <c r="E39" s="237">
        <v>9.4698205399999988</v>
      </c>
      <c r="F39" s="237">
        <v>0</v>
      </c>
    </row>
    <row r="40" spans="1:6" x14ac:dyDescent="0.25">
      <c r="A40" s="123" t="s">
        <v>300</v>
      </c>
      <c r="B40" s="237">
        <v>0</v>
      </c>
      <c r="C40" s="237">
        <v>0</v>
      </c>
      <c r="D40" s="237">
        <v>0</v>
      </c>
      <c r="E40" s="237">
        <v>7.1123911099999999</v>
      </c>
      <c r="F40" s="237">
        <v>0</v>
      </c>
    </row>
    <row r="41" spans="1:6" x14ac:dyDescent="0.25">
      <c r="A41" s="123" t="s">
        <v>375</v>
      </c>
      <c r="B41" s="237">
        <v>821.40774596000006</v>
      </c>
      <c r="C41" s="237">
        <v>0.02</v>
      </c>
      <c r="D41" s="237">
        <v>0</v>
      </c>
      <c r="E41" s="237">
        <v>2.8887878300000001</v>
      </c>
      <c r="F41" s="237">
        <v>0</v>
      </c>
    </row>
    <row r="42" spans="1:6" x14ac:dyDescent="0.25">
      <c r="A42" s="123" t="s">
        <v>385</v>
      </c>
      <c r="B42" s="237">
        <v>0</v>
      </c>
      <c r="C42" s="237">
        <v>0</v>
      </c>
      <c r="D42" s="237">
        <v>0</v>
      </c>
      <c r="E42" s="237">
        <v>0.28043610999999996</v>
      </c>
      <c r="F42" s="237">
        <v>0</v>
      </c>
    </row>
    <row r="43" spans="1:6" x14ac:dyDescent="0.25">
      <c r="A43" s="123" t="s">
        <v>426</v>
      </c>
      <c r="B43" s="237">
        <v>0</v>
      </c>
      <c r="C43" s="237">
        <v>0</v>
      </c>
      <c r="D43" s="237">
        <v>0</v>
      </c>
      <c r="E43" s="237">
        <v>7.4611E-3</v>
      </c>
      <c r="F43" s="237">
        <v>0</v>
      </c>
    </row>
    <row r="44" spans="1:6" x14ac:dyDescent="0.25">
      <c r="A44" s="123" t="s">
        <v>345</v>
      </c>
      <c r="B44" s="237">
        <v>2959.8933999400001</v>
      </c>
      <c r="C44" s="237">
        <v>1.26935406</v>
      </c>
      <c r="D44" s="237">
        <v>0</v>
      </c>
      <c r="E44" s="237">
        <v>0</v>
      </c>
      <c r="F44" s="237">
        <v>0</v>
      </c>
    </row>
    <row r="45" spans="1:6" x14ac:dyDescent="0.25">
      <c r="A45" s="123" t="s">
        <v>351</v>
      </c>
      <c r="B45" s="237">
        <v>0</v>
      </c>
      <c r="C45" s="237">
        <v>0.76466270999999997</v>
      </c>
      <c r="D45" s="237">
        <v>0</v>
      </c>
      <c r="E45" s="237">
        <v>0</v>
      </c>
      <c r="F45" s="237">
        <v>0</v>
      </c>
    </row>
    <row r="46" spans="1:6" x14ac:dyDescent="0.25">
      <c r="A46" s="124" t="s">
        <v>390</v>
      </c>
      <c r="B46" s="238">
        <v>0</v>
      </c>
      <c r="C46" s="238">
        <v>0.51344999999999996</v>
      </c>
      <c r="D46" s="238">
        <v>0</v>
      </c>
      <c r="E46" s="238">
        <v>0</v>
      </c>
      <c r="F46" s="238">
        <v>0</v>
      </c>
    </row>
    <row r="47" spans="1:6" x14ac:dyDescent="0.25">
      <c r="A47" s="242"/>
      <c r="B47" s="242"/>
    </row>
    <row r="48" spans="1:6" x14ac:dyDescent="0.25">
      <c r="A48" s="242"/>
      <c r="B48" s="242"/>
    </row>
    <row r="49" spans="1:3" x14ac:dyDescent="0.25">
      <c r="A49" s="242"/>
      <c r="B49" s="242"/>
    </row>
    <row r="50" spans="1:3" x14ac:dyDescent="0.25">
      <c r="A50" s="242"/>
      <c r="B50" s="242"/>
    </row>
    <row r="51" spans="1:3" x14ac:dyDescent="0.25">
      <c r="A51" s="242"/>
      <c r="B51" s="242"/>
    </row>
    <row r="52" spans="1:3" x14ac:dyDescent="0.25">
      <c r="A52" s="242"/>
      <c r="B52" s="242"/>
    </row>
    <row r="53" spans="1:3" x14ac:dyDescent="0.25">
      <c r="A53" s="242"/>
      <c r="B53" s="242"/>
    </row>
    <row r="54" spans="1:3" x14ac:dyDescent="0.25">
      <c r="A54" s="242"/>
      <c r="B54" s="242"/>
    </row>
    <row r="55" spans="1:3" x14ac:dyDescent="0.25">
      <c r="A55" s="242"/>
      <c r="B55" s="242"/>
    </row>
    <row r="56" spans="1:3" x14ac:dyDescent="0.25">
      <c r="A56" s="242"/>
      <c r="B56" s="242"/>
    </row>
    <row r="57" spans="1:3" x14ac:dyDescent="0.25">
      <c r="A57" s="242"/>
      <c r="B57" s="242"/>
    </row>
    <row r="58" spans="1:3" x14ac:dyDescent="0.25">
      <c r="A58" s="242"/>
      <c r="B58" s="242"/>
    </row>
    <row r="59" spans="1:3" x14ac:dyDescent="0.25">
      <c r="A59" s="242"/>
      <c r="B59" s="242"/>
      <c r="C59" s="242"/>
    </row>
    <row r="60" spans="1:3" x14ac:dyDescent="0.25">
      <c r="A60" s="242"/>
      <c r="B60" s="242"/>
      <c r="C60" s="242"/>
    </row>
    <row r="61" spans="1:3" x14ac:dyDescent="0.25">
      <c r="A61" s="242"/>
      <c r="B61" s="242"/>
      <c r="C61" s="242"/>
    </row>
    <row r="62" spans="1:3" x14ac:dyDescent="0.25">
      <c r="A62" s="242"/>
      <c r="B62" s="242"/>
      <c r="C62" s="242"/>
    </row>
    <row r="63" spans="1:3" x14ac:dyDescent="0.25">
      <c r="A63" s="242"/>
      <c r="B63" s="242"/>
      <c r="C63" s="242"/>
    </row>
    <row r="64" spans="1:3" x14ac:dyDescent="0.25">
      <c r="A64" s="242"/>
      <c r="B64" s="242"/>
      <c r="C64" s="242"/>
    </row>
    <row r="65" spans="1:3" x14ac:dyDescent="0.25">
      <c r="A65" s="242"/>
      <c r="B65" s="242"/>
      <c r="C65" s="242"/>
    </row>
    <row r="66" spans="1:3" x14ac:dyDescent="0.25">
      <c r="A66" s="242"/>
      <c r="B66" s="242"/>
      <c r="C66" s="242"/>
    </row>
    <row r="67" spans="1:3" x14ac:dyDescent="0.25">
      <c r="A67" s="242"/>
      <c r="B67" s="242"/>
      <c r="C67" s="242"/>
    </row>
    <row r="68" spans="1:3" x14ac:dyDescent="0.25">
      <c r="A68" s="242"/>
      <c r="B68" s="242"/>
      <c r="C68" s="242"/>
    </row>
    <row r="69" spans="1:3" x14ac:dyDescent="0.25">
      <c r="A69" s="242"/>
      <c r="B69" s="242"/>
      <c r="C69" s="242"/>
    </row>
    <row r="70" spans="1:3" x14ac:dyDescent="0.25">
      <c r="A70" s="242"/>
      <c r="B70" s="242"/>
      <c r="C70" s="242"/>
    </row>
    <row r="71" spans="1:3" x14ac:dyDescent="0.25">
      <c r="A71" s="242"/>
      <c r="B71" s="242"/>
      <c r="C71" s="242"/>
    </row>
    <row r="72" spans="1:3" x14ac:dyDescent="0.25">
      <c r="A72" s="242"/>
      <c r="B72" s="242"/>
      <c r="C72" s="242"/>
    </row>
    <row r="73" spans="1:3" x14ac:dyDescent="0.25">
      <c r="A73" s="242"/>
      <c r="B73" s="242"/>
      <c r="C73" s="242"/>
    </row>
    <row r="74" spans="1:3" x14ac:dyDescent="0.25">
      <c r="A74" s="242"/>
      <c r="B74" s="242"/>
      <c r="C74" s="242"/>
    </row>
    <row r="75" spans="1:3" x14ac:dyDescent="0.25">
      <c r="B75" s="242"/>
      <c r="C75" s="242"/>
    </row>
    <row r="76" spans="1:3" x14ac:dyDescent="0.25">
      <c r="B76" s="242"/>
      <c r="C76" s="242"/>
    </row>
    <row r="77" spans="1:3" x14ac:dyDescent="0.25">
      <c r="B77" s="242"/>
      <c r="C77" s="242"/>
    </row>
    <row r="78" spans="1:3" x14ac:dyDescent="0.25">
      <c r="B78" s="242"/>
      <c r="C78" s="242"/>
    </row>
    <row r="79" spans="1:3" x14ac:dyDescent="0.25">
      <c r="B79" s="242"/>
      <c r="C79" s="242"/>
    </row>
    <row r="80" spans="1:3" x14ac:dyDescent="0.25">
      <c r="B80" s="242"/>
      <c r="C80" s="242"/>
    </row>
    <row r="81" spans="2:3" x14ac:dyDescent="0.25">
      <c r="B81" s="242"/>
      <c r="C81" s="242"/>
    </row>
    <row r="82" spans="2:3" x14ac:dyDescent="0.25">
      <c r="B82" s="242"/>
      <c r="C82" s="242"/>
    </row>
    <row r="83" spans="2:3" x14ac:dyDescent="0.25">
      <c r="B83" s="242"/>
      <c r="C83" s="242"/>
    </row>
    <row r="84" spans="2:3" x14ac:dyDescent="0.25">
      <c r="B84" s="242"/>
      <c r="C84" s="242"/>
    </row>
    <row r="85" spans="2:3" x14ac:dyDescent="0.25">
      <c r="B85" s="242"/>
      <c r="C85" s="242"/>
    </row>
    <row r="86" spans="2:3" x14ac:dyDescent="0.25">
      <c r="B86" s="242"/>
      <c r="C86" s="242"/>
    </row>
    <row r="87" spans="2:3" x14ac:dyDescent="0.25">
      <c r="B87" s="242"/>
      <c r="C87" s="242"/>
    </row>
    <row r="88" spans="2:3" x14ac:dyDescent="0.25">
      <c r="B88" s="242"/>
      <c r="C88" s="242"/>
    </row>
    <row r="89" spans="2:3" x14ac:dyDescent="0.25">
      <c r="B89" s="242"/>
      <c r="C89" s="242"/>
    </row>
    <row r="90" spans="2:3" x14ac:dyDescent="0.25">
      <c r="B90" s="242"/>
      <c r="C90" s="242"/>
    </row>
    <row r="91" spans="2:3" x14ac:dyDescent="0.25">
      <c r="B91" s="242"/>
    </row>
    <row r="92" spans="2:3" x14ac:dyDescent="0.25">
      <c r="B92" s="242"/>
    </row>
    <row r="93" spans="2:3" x14ac:dyDescent="0.25">
      <c r="B93" s="242"/>
    </row>
    <row r="94" spans="2:3" x14ac:dyDescent="0.25">
      <c r="B94" s="242"/>
    </row>
    <row r="95" spans="2:3" x14ac:dyDescent="0.25">
      <c r="B95" s="242"/>
    </row>
    <row r="96" spans="2:3" x14ac:dyDescent="0.25">
      <c r="B96" s="242"/>
    </row>
    <row r="97" spans="1:3" x14ac:dyDescent="0.25">
      <c r="B97" s="242"/>
    </row>
    <row r="98" spans="1:3" x14ac:dyDescent="0.25">
      <c r="B98" s="242"/>
    </row>
    <row r="99" spans="1:3" x14ac:dyDescent="0.25">
      <c r="B99" s="242"/>
    </row>
    <row r="100" spans="1:3" x14ac:dyDescent="0.25">
      <c r="B100" s="242"/>
    </row>
    <row r="101" spans="1:3" x14ac:dyDescent="0.25">
      <c r="B101" s="242"/>
    </row>
    <row r="102" spans="1:3" x14ac:dyDescent="0.25">
      <c r="B102" s="242"/>
    </row>
    <row r="103" spans="1:3" x14ac:dyDescent="0.25">
      <c r="B103" s="242"/>
    </row>
    <row r="104" spans="1:3" x14ac:dyDescent="0.25">
      <c r="B104" s="242"/>
    </row>
    <row r="105" spans="1:3" x14ac:dyDescent="0.25">
      <c r="B105" s="242"/>
    </row>
    <row r="106" spans="1:3" x14ac:dyDescent="0.25">
      <c r="B106" s="242"/>
    </row>
    <row r="107" spans="1:3" x14ac:dyDescent="0.25">
      <c r="A107" s="242"/>
      <c r="B107" s="242"/>
      <c r="C107" s="242"/>
    </row>
    <row r="108" spans="1:3" x14ac:dyDescent="0.25">
      <c r="A108" s="242"/>
      <c r="B108" s="242"/>
      <c r="C108" s="242"/>
    </row>
    <row r="109" spans="1:3" x14ac:dyDescent="0.25">
      <c r="A109" s="242"/>
      <c r="B109" s="242"/>
      <c r="C109" s="242"/>
    </row>
    <row r="110" spans="1:3" x14ac:dyDescent="0.25">
      <c r="A110" s="242"/>
      <c r="B110" s="242"/>
      <c r="C110" s="242"/>
    </row>
    <row r="111" spans="1:3" x14ac:dyDescent="0.25">
      <c r="A111" s="242"/>
      <c r="B111" s="242"/>
      <c r="C111" s="242"/>
    </row>
    <row r="112" spans="1:3" x14ac:dyDescent="0.25">
      <c r="A112" s="242"/>
      <c r="B112" s="242"/>
      <c r="C112" s="242"/>
    </row>
    <row r="113" spans="1:3" x14ac:dyDescent="0.25">
      <c r="A113" s="242"/>
      <c r="B113" s="242"/>
      <c r="C113" s="242"/>
    </row>
    <row r="114" spans="1:3" x14ac:dyDescent="0.25">
      <c r="A114" s="242"/>
      <c r="B114" s="242"/>
      <c r="C114" s="242"/>
    </row>
    <row r="115" spans="1:3" x14ac:dyDescent="0.25">
      <c r="A115" s="242"/>
      <c r="B115" s="242"/>
      <c r="C115" s="242"/>
    </row>
    <row r="116" spans="1:3" x14ac:dyDescent="0.25">
      <c r="A116" s="242"/>
      <c r="B116" s="242"/>
      <c r="C116" s="242"/>
    </row>
    <row r="117" spans="1:3" x14ac:dyDescent="0.25">
      <c r="A117" s="242"/>
      <c r="B117" s="242"/>
      <c r="C117" s="242"/>
    </row>
    <row r="118" spans="1:3" x14ac:dyDescent="0.25">
      <c r="A118" s="242"/>
      <c r="B118" s="242"/>
      <c r="C118" s="242"/>
    </row>
    <row r="119" spans="1:3" x14ac:dyDescent="0.25">
      <c r="A119" s="242"/>
      <c r="B119" s="242"/>
      <c r="C119" s="242"/>
    </row>
    <row r="120" spans="1:3" x14ac:dyDescent="0.25">
      <c r="A120" s="242"/>
      <c r="B120" s="242"/>
      <c r="C120" s="242"/>
    </row>
    <row r="121" spans="1:3" x14ac:dyDescent="0.25">
      <c r="A121" s="242"/>
      <c r="B121" s="242"/>
      <c r="C121" s="242"/>
    </row>
    <row r="122" spans="1:3" x14ac:dyDescent="0.25">
      <c r="A122" s="242"/>
      <c r="B122" s="242"/>
      <c r="C122" s="242"/>
    </row>
    <row r="123" spans="1:3" x14ac:dyDescent="0.25">
      <c r="A123" s="242"/>
      <c r="B123" s="242"/>
      <c r="C123" s="242"/>
    </row>
    <row r="124" spans="1:3" x14ac:dyDescent="0.25">
      <c r="A124" s="242"/>
      <c r="B124" s="242"/>
      <c r="C124" s="242"/>
    </row>
    <row r="125" spans="1:3" x14ac:dyDescent="0.25">
      <c r="A125" s="242"/>
      <c r="B125" s="242"/>
      <c r="C125" s="242"/>
    </row>
    <row r="126" spans="1:3" x14ac:dyDescent="0.25">
      <c r="A126" s="242"/>
      <c r="B126" s="242"/>
      <c r="C126" s="242"/>
    </row>
    <row r="127" spans="1:3" x14ac:dyDescent="0.25">
      <c r="A127" s="242"/>
      <c r="B127" s="242"/>
      <c r="C127" s="242"/>
    </row>
    <row r="128" spans="1:3" x14ac:dyDescent="0.25">
      <c r="A128" s="242"/>
      <c r="B128" s="242"/>
      <c r="C128" s="242"/>
    </row>
    <row r="129" spans="1:3" x14ac:dyDescent="0.25">
      <c r="A129" s="242"/>
      <c r="B129" s="242"/>
      <c r="C129" s="242"/>
    </row>
    <row r="130" spans="1:3" x14ac:dyDescent="0.25">
      <c r="A130" s="242"/>
      <c r="B130" s="242"/>
      <c r="C130" s="242"/>
    </row>
    <row r="131" spans="1:3" x14ac:dyDescent="0.25">
      <c r="A131" s="242"/>
      <c r="B131" s="242"/>
      <c r="C131" s="242"/>
    </row>
    <row r="132" spans="1:3" x14ac:dyDescent="0.25">
      <c r="A132" s="242"/>
      <c r="B132" s="242"/>
      <c r="C132" s="242"/>
    </row>
    <row r="133" spans="1:3" x14ac:dyDescent="0.25">
      <c r="A133" s="242"/>
      <c r="B133" s="242"/>
      <c r="C133" s="242"/>
    </row>
    <row r="134" spans="1:3" x14ac:dyDescent="0.25">
      <c r="A134" s="242"/>
      <c r="B134" s="242"/>
      <c r="C134" s="242"/>
    </row>
    <row r="135" spans="1:3" x14ac:dyDescent="0.25">
      <c r="A135" s="242"/>
      <c r="B135" s="242"/>
      <c r="C135" s="242"/>
    </row>
    <row r="136" spans="1:3" x14ac:dyDescent="0.25">
      <c r="A136" s="242"/>
      <c r="B136" s="242"/>
      <c r="C136" s="242"/>
    </row>
    <row r="137" spans="1:3" x14ac:dyDescent="0.25">
      <c r="A137" s="242"/>
      <c r="B137" s="242"/>
      <c r="C137" s="242"/>
    </row>
    <row r="138" spans="1:3" x14ac:dyDescent="0.25">
      <c r="A138" s="242"/>
      <c r="B138" s="242"/>
      <c r="C138" s="242"/>
    </row>
    <row r="139" spans="1:3" x14ac:dyDescent="0.25">
      <c r="A139" s="242"/>
      <c r="B139" s="242"/>
      <c r="C139" s="242"/>
    </row>
    <row r="140" spans="1:3" x14ac:dyDescent="0.25">
      <c r="A140" s="242"/>
      <c r="B140" s="242"/>
      <c r="C140" s="242"/>
    </row>
    <row r="141" spans="1:3" x14ac:dyDescent="0.25">
      <c r="A141" s="242"/>
      <c r="B141" s="242"/>
      <c r="C141" s="242"/>
    </row>
    <row r="142" spans="1:3" x14ac:dyDescent="0.25">
      <c r="A142" s="242"/>
      <c r="B142" s="242"/>
      <c r="C142" s="242"/>
    </row>
    <row r="143" spans="1:3" x14ac:dyDescent="0.25">
      <c r="A143" s="242"/>
      <c r="B143" s="242"/>
      <c r="C143" s="242"/>
    </row>
    <row r="144" spans="1:3" x14ac:dyDescent="0.25">
      <c r="A144" s="242"/>
      <c r="B144" s="242"/>
      <c r="C144" s="242"/>
    </row>
    <row r="145" spans="1:3" x14ac:dyDescent="0.25">
      <c r="A145" s="242"/>
      <c r="B145" s="242"/>
      <c r="C145" s="242"/>
    </row>
    <row r="146" spans="1:3" x14ac:dyDescent="0.25">
      <c r="A146" s="242"/>
      <c r="B146" s="242"/>
      <c r="C146" s="242"/>
    </row>
    <row r="147" spans="1:3" x14ac:dyDescent="0.25">
      <c r="A147" s="242"/>
      <c r="B147" s="242"/>
      <c r="C147" s="242"/>
    </row>
    <row r="148" spans="1:3" x14ac:dyDescent="0.25">
      <c r="A148" s="242"/>
      <c r="B148" s="242"/>
      <c r="C148" s="242"/>
    </row>
    <row r="149" spans="1:3" x14ac:dyDescent="0.25">
      <c r="A149" s="242"/>
      <c r="B149" s="242"/>
      <c r="C149" s="242"/>
    </row>
    <row r="150" spans="1:3" x14ac:dyDescent="0.25">
      <c r="A150" s="242"/>
      <c r="B150" s="242"/>
      <c r="C150" s="242"/>
    </row>
    <row r="151" spans="1:3" x14ac:dyDescent="0.25">
      <c r="A151" s="242"/>
      <c r="B151" s="242"/>
      <c r="C151" s="242"/>
    </row>
    <row r="152" spans="1:3" x14ac:dyDescent="0.25">
      <c r="A152" s="242"/>
      <c r="B152" s="242"/>
      <c r="C152" s="242"/>
    </row>
    <row r="153" spans="1:3" x14ac:dyDescent="0.25">
      <c r="A153" s="242"/>
      <c r="B153" s="242"/>
      <c r="C153" s="242"/>
    </row>
    <row r="154" spans="1:3" x14ac:dyDescent="0.25">
      <c r="A154" s="242"/>
      <c r="B154" s="242"/>
      <c r="C154" s="242"/>
    </row>
    <row r="155" spans="1:3" x14ac:dyDescent="0.25">
      <c r="B155" s="242"/>
      <c r="C155" s="242"/>
    </row>
    <row r="156" spans="1:3" x14ac:dyDescent="0.25">
      <c r="B156" s="242"/>
      <c r="C156" s="242"/>
    </row>
    <row r="157" spans="1:3" x14ac:dyDescent="0.25">
      <c r="B157" s="242"/>
      <c r="C157" s="242"/>
    </row>
    <row r="158" spans="1:3" x14ac:dyDescent="0.25">
      <c r="B158" s="242"/>
      <c r="C158" s="242"/>
    </row>
    <row r="159" spans="1:3" x14ac:dyDescent="0.25">
      <c r="B159" s="242"/>
      <c r="C159" s="242"/>
    </row>
    <row r="160" spans="1:3" x14ac:dyDescent="0.25">
      <c r="B160" s="242"/>
      <c r="C160" s="242"/>
    </row>
    <row r="161" spans="1:3" x14ac:dyDescent="0.25">
      <c r="B161" s="242"/>
      <c r="C161" s="242"/>
    </row>
    <row r="162" spans="1:3" x14ac:dyDescent="0.25">
      <c r="B162" s="242"/>
      <c r="C162" s="242"/>
    </row>
    <row r="163" spans="1:3" x14ac:dyDescent="0.25">
      <c r="B163" s="242"/>
      <c r="C163" s="242"/>
    </row>
    <row r="164" spans="1:3" x14ac:dyDescent="0.25">
      <c r="B164" s="242"/>
      <c r="C164" s="242"/>
    </row>
    <row r="165" spans="1:3" x14ac:dyDescent="0.25">
      <c r="B165" s="242"/>
      <c r="C165" s="242"/>
    </row>
    <row r="166" spans="1:3" x14ac:dyDescent="0.25">
      <c r="B166" s="242"/>
      <c r="C166" s="242"/>
    </row>
    <row r="167" spans="1:3" x14ac:dyDescent="0.25">
      <c r="B167" s="242"/>
      <c r="C167" s="242"/>
    </row>
    <row r="168" spans="1:3" x14ac:dyDescent="0.25">
      <c r="B168" s="242"/>
      <c r="C168" s="242"/>
    </row>
    <row r="169" spans="1:3" x14ac:dyDescent="0.25">
      <c r="B169" s="242"/>
      <c r="C169" s="242"/>
    </row>
    <row r="170" spans="1:3" x14ac:dyDescent="0.25">
      <c r="B170" s="242"/>
      <c r="C170" s="242"/>
    </row>
    <row r="171" spans="1:3" x14ac:dyDescent="0.25">
      <c r="A171" s="242"/>
      <c r="B171" s="242"/>
    </row>
    <row r="172" spans="1:3" x14ac:dyDescent="0.25">
      <c r="A172" s="242"/>
      <c r="B172" s="242"/>
    </row>
    <row r="173" spans="1:3" x14ac:dyDescent="0.25">
      <c r="A173" s="242"/>
      <c r="B173" s="242"/>
    </row>
    <row r="174" spans="1:3" x14ac:dyDescent="0.25">
      <c r="A174" s="242"/>
      <c r="B174" s="242"/>
    </row>
    <row r="175" spans="1:3" x14ac:dyDescent="0.25">
      <c r="A175" s="242"/>
      <c r="B175" s="242"/>
    </row>
    <row r="176" spans="1:3" x14ac:dyDescent="0.25">
      <c r="A176" s="242"/>
      <c r="B176" s="242"/>
    </row>
    <row r="177" spans="1:3" x14ac:dyDescent="0.25">
      <c r="A177" s="242"/>
      <c r="B177" s="242"/>
    </row>
    <row r="178" spans="1:3" x14ac:dyDescent="0.25">
      <c r="A178" s="242"/>
      <c r="B178" s="242"/>
    </row>
    <row r="179" spans="1:3" x14ac:dyDescent="0.25">
      <c r="A179" s="242"/>
      <c r="B179" s="242"/>
    </row>
    <row r="180" spans="1:3" x14ac:dyDescent="0.25">
      <c r="A180" s="242"/>
      <c r="B180" s="242"/>
    </row>
    <row r="181" spans="1:3" x14ac:dyDescent="0.25">
      <c r="A181" s="242"/>
      <c r="B181" s="242"/>
    </row>
    <row r="182" spans="1:3" x14ac:dyDescent="0.25">
      <c r="A182" s="242"/>
      <c r="B182" s="242"/>
    </row>
    <row r="183" spans="1:3" x14ac:dyDescent="0.25">
      <c r="A183" s="242"/>
      <c r="B183" s="242"/>
    </row>
    <row r="184" spans="1:3" x14ac:dyDescent="0.25">
      <c r="A184" s="242"/>
      <c r="B184" s="242"/>
    </row>
    <row r="185" spans="1:3" x14ac:dyDescent="0.25">
      <c r="A185" s="242"/>
      <c r="B185" s="242"/>
    </row>
    <row r="186" spans="1:3" x14ac:dyDescent="0.25">
      <c r="A186" s="242"/>
      <c r="B186" s="242"/>
    </row>
    <row r="187" spans="1:3" x14ac:dyDescent="0.25">
      <c r="A187" s="242"/>
      <c r="B187" s="242"/>
      <c r="C187" s="242"/>
    </row>
    <row r="188" spans="1:3" x14ac:dyDescent="0.25">
      <c r="A188" s="242"/>
      <c r="B188" s="242"/>
      <c r="C188" s="242"/>
    </row>
    <row r="189" spans="1:3" x14ac:dyDescent="0.25">
      <c r="A189" s="242"/>
      <c r="B189" s="242"/>
      <c r="C189" s="242"/>
    </row>
    <row r="190" spans="1:3" x14ac:dyDescent="0.25">
      <c r="A190" s="242"/>
      <c r="B190" s="242"/>
      <c r="C190" s="242"/>
    </row>
    <row r="191" spans="1:3" x14ac:dyDescent="0.25">
      <c r="A191" s="242"/>
      <c r="B191" s="242"/>
      <c r="C191" s="242"/>
    </row>
    <row r="192" spans="1:3" x14ac:dyDescent="0.25">
      <c r="A192" s="242"/>
      <c r="B192" s="242"/>
      <c r="C192" s="242"/>
    </row>
    <row r="193" spans="1:3" x14ac:dyDescent="0.25">
      <c r="A193" s="242"/>
      <c r="B193" s="242"/>
      <c r="C193" s="242"/>
    </row>
    <row r="194" spans="1:3" x14ac:dyDescent="0.25">
      <c r="A194" s="242"/>
      <c r="B194" s="242"/>
      <c r="C194" s="242"/>
    </row>
    <row r="195" spans="1:3" x14ac:dyDescent="0.25">
      <c r="A195" s="242"/>
      <c r="B195" s="242"/>
      <c r="C195" s="242"/>
    </row>
    <row r="196" spans="1:3" x14ac:dyDescent="0.25">
      <c r="A196" s="242"/>
      <c r="B196" s="242"/>
      <c r="C196" s="242"/>
    </row>
    <row r="197" spans="1:3" x14ac:dyDescent="0.25">
      <c r="A197" s="242"/>
      <c r="B197" s="242"/>
      <c r="C197" s="242"/>
    </row>
    <row r="198" spans="1:3" x14ac:dyDescent="0.25">
      <c r="A198" s="242"/>
      <c r="B198" s="242"/>
      <c r="C198" s="242"/>
    </row>
    <row r="199" spans="1:3" x14ac:dyDescent="0.25">
      <c r="A199" s="242"/>
      <c r="B199" s="242"/>
      <c r="C199" s="242"/>
    </row>
    <row r="200" spans="1:3" x14ac:dyDescent="0.25">
      <c r="A200" s="242"/>
      <c r="B200" s="242"/>
      <c r="C200" s="242"/>
    </row>
    <row r="201" spans="1:3" x14ac:dyDescent="0.25">
      <c r="A201" s="242"/>
      <c r="B201" s="242"/>
      <c r="C201" s="242"/>
    </row>
    <row r="202" spans="1:3" x14ac:dyDescent="0.25">
      <c r="A202" s="242"/>
      <c r="B202" s="242"/>
      <c r="C202" s="242"/>
    </row>
    <row r="203" spans="1:3" x14ac:dyDescent="0.25">
      <c r="A203" s="242"/>
      <c r="B203" s="242"/>
      <c r="C203" s="242"/>
    </row>
    <row r="204" spans="1:3" x14ac:dyDescent="0.25">
      <c r="A204" s="242"/>
      <c r="B204" s="242"/>
      <c r="C204" s="242"/>
    </row>
    <row r="205" spans="1:3" x14ac:dyDescent="0.25">
      <c r="A205" s="242"/>
      <c r="B205" s="242"/>
      <c r="C205" s="242"/>
    </row>
    <row r="206" spans="1:3" x14ac:dyDescent="0.25">
      <c r="A206" s="242"/>
      <c r="B206" s="242"/>
      <c r="C206" s="242"/>
    </row>
    <row r="207" spans="1:3" x14ac:dyDescent="0.25">
      <c r="A207" s="242"/>
      <c r="B207" s="242"/>
      <c r="C207" s="242"/>
    </row>
    <row r="208" spans="1:3" x14ac:dyDescent="0.25">
      <c r="A208" s="242"/>
      <c r="B208" s="242"/>
      <c r="C208" s="242"/>
    </row>
    <row r="209" spans="1:3" x14ac:dyDescent="0.25">
      <c r="A209" s="242"/>
      <c r="B209" s="242"/>
      <c r="C209" s="242"/>
    </row>
    <row r="210" spans="1:3" x14ac:dyDescent="0.25">
      <c r="A210" s="242"/>
      <c r="B210" s="242"/>
      <c r="C210" s="242"/>
    </row>
    <row r="211" spans="1:3" x14ac:dyDescent="0.25">
      <c r="A211" s="242"/>
      <c r="B211" s="242"/>
      <c r="C211" s="242"/>
    </row>
    <row r="212" spans="1:3" x14ac:dyDescent="0.25">
      <c r="A212" s="242"/>
      <c r="B212" s="242"/>
      <c r="C212" s="242"/>
    </row>
    <row r="213" spans="1:3" x14ac:dyDescent="0.25">
      <c r="A213" s="242"/>
      <c r="B213" s="242"/>
      <c r="C213" s="242"/>
    </row>
    <row r="214" spans="1:3" x14ac:dyDescent="0.25">
      <c r="A214" s="242"/>
      <c r="B214" s="242"/>
      <c r="C214" s="242"/>
    </row>
    <row r="215" spans="1:3" x14ac:dyDescent="0.25">
      <c r="A215" s="242"/>
      <c r="B215" s="242"/>
      <c r="C215" s="242"/>
    </row>
    <row r="216" spans="1:3" x14ac:dyDescent="0.25">
      <c r="A216" s="242"/>
      <c r="B216" s="242"/>
      <c r="C216" s="242"/>
    </row>
    <row r="217" spans="1:3" x14ac:dyDescent="0.25">
      <c r="A217" s="242"/>
      <c r="B217" s="242"/>
      <c r="C217" s="242"/>
    </row>
    <row r="218" spans="1:3" x14ac:dyDescent="0.25">
      <c r="A218" s="242"/>
      <c r="B218" s="242"/>
      <c r="C218" s="242"/>
    </row>
    <row r="219" spans="1:3" x14ac:dyDescent="0.25">
      <c r="B219" s="242"/>
      <c r="C219" s="242"/>
    </row>
    <row r="220" spans="1:3" x14ac:dyDescent="0.25">
      <c r="B220" s="242"/>
      <c r="C220" s="242"/>
    </row>
    <row r="221" spans="1:3" x14ac:dyDescent="0.25">
      <c r="B221" s="242"/>
      <c r="C221" s="242"/>
    </row>
    <row r="222" spans="1:3" x14ac:dyDescent="0.25">
      <c r="B222" s="242"/>
      <c r="C222" s="242"/>
    </row>
    <row r="223" spans="1:3" x14ac:dyDescent="0.25">
      <c r="B223" s="242"/>
      <c r="C223" s="242"/>
    </row>
    <row r="224" spans="1:3" x14ac:dyDescent="0.25">
      <c r="B224" s="242"/>
      <c r="C224" s="242"/>
    </row>
    <row r="225" spans="1:3" x14ac:dyDescent="0.25">
      <c r="B225" s="242"/>
      <c r="C225" s="242"/>
    </row>
    <row r="226" spans="1:3" x14ac:dyDescent="0.25">
      <c r="B226" s="242"/>
      <c r="C226" s="242"/>
    </row>
    <row r="227" spans="1:3" x14ac:dyDescent="0.25">
      <c r="B227" s="242"/>
      <c r="C227" s="242"/>
    </row>
    <row r="228" spans="1:3" x14ac:dyDescent="0.25">
      <c r="B228" s="242"/>
      <c r="C228" s="242"/>
    </row>
    <row r="229" spans="1:3" x14ac:dyDescent="0.25">
      <c r="B229" s="242"/>
      <c r="C229" s="242"/>
    </row>
    <row r="230" spans="1:3" x14ac:dyDescent="0.25">
      <c r="B230" s="242"/>
      <c r="C230" s="242"/>
    </row>
    <row r="231" spans="1:3" x14ac:dyDescent="0.25">
      <c r="B231" s="242"/>
      <c r="C231" s="242"/>
    </row>
    <row r="232" spans="1:3" x14ac:dyDescent="0.25">
      <c r="B232" s="242"/>
      <c r="C232" s="242"/>
    </row>
    <row r="233" spans="1:3" x14ac:dyDescent="0.25">
      <c r="B233" s="242"/>
      <c r="C233" s="242"/>
    </row>
    <row r="234" spans="1:3" x14ac:dyDescent="0.25">
      <c r="B234" s="242"/>
      <c r="C234" s="242"/>
    </row>
    <row r="235" spans="1:3" x14ac:dyDescent="0.25">
      <c r="A235" s="242"/>
      <c r="B235" s="242"/>
      <c r="C235" s="242"/>
    </row>
    <row r="236" spans="1:3" x14ac:dyDescent="0.25">
      <c r="A236" s="242"/>
      <c r="B236" s="242"/>
      <c r="C236" s="242"/>
    </row>
    <row r="237" spans="1:3" x14ac:dyDescent="0.25">
      <c r="A237" s="242"/>
      <c r="B237" s="242"/>
      <c r="C237" s="242"/>
    </row>
    <row r="238" spans="1:3" x14ac:dyDescent="0.25">
      <c r="A238" s="242"/>
      <c r="B238" s="242"/>
      <c r="C238" s="242"/>
    </row>
    <row r="239" spans="1:3" x14ac:dyDescent="0.25">
      <c r="A239" s="242"/>
      <c r="B239" s="242"/>
      <c r="C239" s="242"/>
    </row>
    <row r="240" spans="1:3" x14ac:dyDescent="0.25">
      <c r="A240" s="242"/>
      <c r="B240" s="242"/>
      <c r="C240" s="242"/>
    </row>
    <row r="241" spans="1:3" x14ac:dyDescent="0.25">
      <c r="A241" s="242"/>
      <c r="B241" s="242"/>
      <c r="C241" s="242"/>
    </row>
    <row r="242" spans="1:3" x14ac:dyDescent="0.25">
      <c r="A242" s="242"/>
      <c r="B242" s="242"/>
      <c r="C242" s="242"/>
    </row>
    <row r="243" spans="1:3" x14ac:dyDescent="0.25">
      <c r="A243" s="242"/>
      <c r="B243" s="242"/>
      <c r="C243" s="242"/>
    </row>
    <row r="244" spans="1:3" x14ac:dyDescent="0.25">
      <c r="A244" s="242"/>
      <c r="B244" s="242"/>
      <c r="C244" s="242"/>
    </row>
    <row r="245" spans="1:3" x14ac:dyDescent="0.25">
      <c r="A245" s="242"/>
      <c r="B245" s="242"/>
      <c r="C245" s="242"/>
    </row>
    <row r="246" spans="1:3" x14ac:dyDescent="0.25">
      <c r="A246" s="242"/>
      <c r="B246" s="242"/>
      <c r="C246" s="242"/>
    </row>
    <row r="247" spans="1:3" x14ac:dyDescent="0.25">
      <c r="A247" s="242"/>
      <c r="B247" s="242"/>
      <c r="C247" s="242"/>
    </row>
    <row r="248" spans="1:3" x14ac:dyDescent="0.25">
      <c r="A248" s="242"/>
      <c r="B248" s="242"/>
      <c r="C248" s="242"/>
    </row>
    <row r="249" spans="1:3" x14ac:dyDescent="0.25">
      <c r="A249" s="242"/>
      <c r="B249" s="242"/>
      <c r="C249" s="242"/>
    </row>
    <row r="250" spans="1:3" x14ac:dyDescent="0.25">
      <c r="A250" s="242"/>
      <c r="B250" s="242"/>
      <c r="C250" s="242"/>
    </row>
    <row r="251" spans="1:3" x14ac:dyDescent="0.25">
      <c r="A251" s="242"/>
      <c r="B251" s="242"/>
    </row>
    <row r="252" spans="1:3" x14ac:dyDescent="0.25">
      <c r="A252" s="242"/>
      <c r="B252" s="242"/>
    </row>
    <row r="253" spans="1:3" x14ac:dyDescent="0.25">
      <c r="A253" s="242"/>
      <c r="B253" s="242"/>
    </row>
    <row r="254" spans="1:3" x14ac:dyDescent="0.25">
      <c r="A254" s="242"/>
      <c r="B254" s="242"/>
    </row>
    <row r="255" spans="1:3" x14ac:dyDescent="0.25">
      <c r="A255" s="242"/>
      <c r="B255" s="242"/>
    </row>
    <row r="256" spans="1:3" x14ac:dyDescent="0.25">
      <c r="A256" s="242"/>
      <c r="B256" s="242"/>
    </row>
    <row r="257" spans="1:3" x14ac:dyDescent="0.25">
      <c r="A257" s="242"/>
      <c r="B257" s="242"/>
    </row>
    <row r="258" spans="1:3" x14ac:dyDescent="0.25">
      <c r="A258" s="242"/>
      <c r="B258" s="242"/>
    </row>
    <row r="259" spans="1:3" x14ac:dyDescent="0.25">
      <c r="A259" s="242"/>
      <c r="B259" s="242"/>
    </row>
    <row r="260" spans="1:3" x14ac:dyDescent="0.25">
      <c r="A260" s="242"/>
      <c r="B260" s="242"/>
    </row>
    <row r="261" spans="1:3" x14ac:dyDescent="0.25">
      <c r="A261" s="242"/>
      <c r="B261" s="242"/>
    </row>
    <row r="262" spans="1:3" x14ac:dyDescent="0.25">
      <c r="A262" s="242"/>
      <c r="B262" s="242"/>
    </row>
    <row r="263" spans="1:3" x14ac:dyDescent="0.25">
      <c r="A263" s="242"/>
      <c r="B263" s="242"/>
    </row>
    <row r="264" spans="1:3" x14ac:dyDescent="0.25">
      <c r="A264" s="242"/>
      <c r="B264" s="242"/>
    </row>
    <row r="265" spans="1:3" x14ac:dyDescent="0.25">
      <c r="A265" s="242"/>
      <c r="B265" s="242"/>
    </row>
    <row r="266" spans="1:3" x14ac:dyDescent="0.25">
      <c r="A266" s="242"/>
      <c r="B266" s="242"/>
    </row>
    <row r="267" spans="1:3" x14ac:dyDescent="0.25">
      <c r="A267" s="242"/>
      <c r="B267" s="242"/>
      <c r="C267" s="242"/>
    </row>
    <row r="268" spans="1:3" x14ac:dyDescent="0.25">
      <c r="A268" s="242"/>
      <c r="B268" s="242"/>
      <c r="C268" s="242"/>
    </row>
    <row r="269" spans="1:3" x14ac:dyDescent="0.25">
      <c r="A269" s="242"/>
      <c r="B269" s="242"/>
      <c r="C269" s="242"/>
    </row>
    <row r="270" spans="1:3" x14ac:dyDescent="0.25">
      <c r="A270" s="242"/>
      <c r="B270" s="242"/>
      <c r="C270" s="242"/>
    </row>
    <row r="271" spans="1:3" x14ac:dyDescent="0.25">
      <c r="A271" s="242"/>
      <c r="B271" s="242"/>
      <c r="C271" s="242"/>
    </row>
    <row r="272" spans="1:3" x14ac:dyDescent="0.25">
      <c r="A272" s="242"/>
      <c r="B272" s="242"/>
      <c r="C272" s="242"/>
    </row>
    <row r="273" spans="1:3" x14ac:dyDescent="0.25">
      <c r="A273" s="242"/>
      <c r="B273" s="242"/>
      <c r="C273" s="242"/>
    </row>
    <row r="274" spans="1:3" x14ac:dyDescent="0.25">
      <c r="A274" s="242"/>
      <c r="B274" s="242"/>
      <c r="C274" s="242"/>
    </row>
    <row r="275" spans="1:3" x14ac:dyDescent="0.25">
      <c r="A275" s="242"/>
      <c r="B275" s="242"/>
      <c r="C275" s="242"/>
    </row>
    <row r="276" spans="1:3" x14ac:dyDescent="0.25">
      <c r="A276" s="242"/>
      <c r="B276" s="242"/>
      <c r="C276" s="242"/>
    </row>
    <row r="277" spans="1:3" x14ac:dyDescent="0.25">
      <c r="A277" s="242"/>
      <c r="B277" s="242"/>
      <c r="C277" s="242"/>
    </row>
    <row r="278" spans="1:3" x14ac:dyDescent="0.25">
      <c r="A278" s="242"/>
      <c r="B278" s="242"/>
      <c r="C278" s="242"/>
    </row>
    <row r="279" spans="1:3" x14ac:dyDescent="0.25">
      <c r="A279" s="242"/>
      <c r="B279" s="242"/>
      <c r="C279" s="242"/>
    </row>
    <row r="280" spans="1:3" x14ac:dyDescent="0.25">
      <c r="A280" s="242"/>
      <c r="B280" s="242"/>
      <c r="C280" s="242"/>
    </row>
    <row r="281" spans="1:3" x14ac:dyDescent="0.25">
      <c r="A281" s="242"/>
      <c r="B281" s="242"/>
      <c r="C281" s="242"/>
    </row>
    <row r="282" spans="1:3" x14ac:dyDescent="0.25">
      <c r="A282" s="242"/>
      <c r="B282" s="242"/>
      <c r="C282" s="242"/>
    </row>
    <row r="283" spans="1:3" x14ac:dyDescent="0.25">
      <c r="B283" s="242"/>
    </row>
    <row r="284" spans="1:3" x14ac:dyDescent="0.25">
      <c r="B284" s="242"/>
    </row>
    <row r="285" spans="1:3" x14ac:dyDescent="0.25">
      <c r="B285" s="242"/>
    </row>
    <row r="286" spans="1:3" x14ac:dyDescent="0.25">
      <c r="B286" s="242"/>
    </row>
    <row r="287" spans="1:3" x14ac:dyDescent="0.25">
      <c r="B287" s="242"/>
    </row>
    <row r="288" spans="1:3" x14ac:dyDescent="0.25">
      <c r="B288" s="242"/>
    </row>
    <row r="289" spans="1:2" x14ac:dyDescent="0.25">
      <c r="B289" s="242"/>
    </row>
    <row r="290" spans="1:2" x14ac:dyDescent="0.25">
      <c r="B290" s="242"/>
    </row>
    <row r="291" spans="1:2" x14ac:dyDescent="0.25">
      <c r="B291" s="242"/>
    </row>
    <row r="292" spans="1:2" x14ac:dyDescent="0.25">
      <c r="B292" s="242"/>
    </row>
    <row r="293" spans="1:2" x14ac:dyDescent="0.25">
      <c r="B293" s="242"/>
    </row>
    <row r="294" spans="1:2" x14ac:dyDescent="0.25">
      <c r="B294" s="242"/>
    </row>
    <row r="295" spans="1:2" x14ac:dyDescent="0.25">
      <c r="B295" s="242"/>
    </row>
    <row r="296" spans="1:2" x14ac:dyDescent="0.25">
      <c r="B296" s="242"/>
    </row>
    <row r="297" spans="1:2" x14ac:dyDescent="0.25">
      <c r="B297" s="242"/>
    </row>
    <row r="298" spans="1:2" x14ac:dyDescent="0.25">
      <c r="B298" s="242"/>
    </row>
    <row r="299" spans="1:2" x14ac:dyDescent="0.25">
      <c r="A299" s="242"/>
      <c r="B299" s="242"/>
    </row>
    <row r="300" spans="1:2" x14ac:dyDescent="0.25">
      <c r="A300" s="242"/>
      <c r="B300" s="242"/>
    </row>
    <row r="301" spans="1:2" x14ac:dyDescent="0.25">
      <c r="A301" s="242"/>
      <c r="B301" s="242"/>
    </row>
    <row r="302" spans="1:2" x14ac:dyDescent="0.25">
      <c r="A302" s="242"/>
      <c r="B302" s="242"/>
    </row>
    <row r="303" spans="1:2" x14ac:dyDescent="0.25">
      <c r="A303" s="242"/>
      <c r="B303" s="242"/>
    </row>
    <row r="304" spans="1:2" x14ac:dyDescent="0.25">
      <c r="A304" s="242"/>
      <c r="B304" s="242"/>
    </row>
    <row r="305" spans="1:2" x14ac:dyDescent="0.25">
      <c r="A305" s="242"/>
      <c r="B305" s="242"/>
    </row>
    <row r="306" spans="1:2" x14ac:dyDescent="0.25">
      <c r="A306" s="242"/>
      <c r="B306" s="242"/>
    </row>
    <row r="307" spans="1:2" x14ac:dyDescent="0.25">
      <c r="A307" s="242"/>
      <c r="B307" s="242"/>
    </row>
    <row r="308" spans="1:2" x14ac:dyDescent="0.25">
      <c r="A308" s="242"/>
      <c r="B308" s="242"/>
    </row>
    <row r="309" spans="1:2" x14ac:dyDescent="0.25">
      <c r="A309" s="242"/>
      <c r="B309" s="242"/>
    </row>
    <row r="310" spans="1:2" x14ac:dyDescent="0.25">
      <c r="A310" s="242"/>
      <c r="B310" s="242"/>
    </row>
    <row r="311" spans="1:2" x14ac:dyDescent="0.25">
      <c r="A311" s="242"/>
      <c r="B311" s="242"/>
    </row>
    <row r="312" spans="1:2" x14ac:dyDescent="0.25">
      <c r="A312" s="242"/>
      <c r="B312" s="242"/>
    </row>
    <row r="313" spans="1:2" x14ac:dyDescent="0.25">
      <c r="A313" s="242"/>
      <c r="B313" s="242"/>
    </row>
    <row r="314" spans="1:2" x14ac:dyDescent="0.25">
      <c r="A314" s="242"/>
      <c r="B314" s="242"/>
    </row>
    <row r="315" spans="1:2" x14ac:dyDescent="0.25">
      <c r="A315" s="242"/>
      <c r="B315" s="242"/>
    </row>
    <row r="316" spans="1:2" x14ac:dyDescent="0.25">
      <c r="A316" s="242"/>
      <c r="B316" s="242"/>
    </row>
    <row r="317" spans="1:2" x14ac:dyDescent="0.25">
      <c r="A317" s="242"/>
      <c r="B317" s="242"/>
    </row>
    <row r="318" spans="1:2" x14ac:dyDescent="0.25">
      <c r="A318" s="242"/>
      <c r="B318" s="242"/>
    </row>
    <row r="319" spans="1:2" x14ac:dyDescent="0.25">
      <c r="A319" s="242"/>
      <c r="B319" s="242"/>
    </row>
    <row r="320" spans="1:2" x14ac:dyDescent="0.25">
      <c r="A320" s="242"/>
      <c r="B320" s="242"/>
    </row>
    <row r="321" spans="1:3" x14ac:dyDescent="0.25">
      <c r="A321" s="242"/>
      <c r="B321" s="242"/>
    </row>
    <row r="322" spans="1:3" x14ac:dyDescent="0.25">
      <c r="A322" s="242"/>
      <c r="B322" s="242"/>
    </row>
    <row r="323" spans="1:3" x14ac:dyDescent="0.25">
      <c r="A323" s="242"/>
      <c r="B323" s="242"/>
    </row>
    <row r="324" spans="1:3" x14ac:dyDescent="0.25">
      <c r="A324" s="242"/>
      <c r="B324" s="242"/>
    </row>
    <row r="325" spans="1:3" x14ac:dyDescent="0.25">
      <c r="A325" s="242"/>
      <c r="B325" s="242"/>
    </row>
    <row r="326" spans="1:3" x14ac:dyDescent="0.25">
      <c r="A326" s="242"/>
      <c r="B326" s="242"/>
    </row>
    <row r="327" spans="1:3" x14ac:dyDescent="0.25">
      <c r="A327" s="242"/>
      <c r="B327" s="242"/>
    </row>
    <row r="328" spans="1:3" x14ac:dyDescent="0.25">
      <c r="A328" s="242"/>
      <c r="B328" s="242"/>
    </row>
    <row r="329" spans="1:3" x14ac:dyDescent="0.25">
      <c r="A329" s="242"/>
      <c r="B329" s="242"/>
    </row>
    <row r="330" spans="1:3" x14ac:dyDescent="0.25">
      <c r="A330" s="242"/>
      <c r="B330" s="242"/>
    </row>
    <row r="331" spans="1:3" x14ac:dyDescent="0.25">
      <c r="B331" s="242"/>
      <c r="C331" s="242"/>
    </row>
    <row r="332" spans="1:3" x14ac:dyDescent="0.25">
      <c r="B332" s="242"/>
      <c r="C332" s="242"/>
    </row>
    <row r="333" spans="1:3" x14ac:dyDescent="0.25">
      <c r="B333" s="242"/>
      <c r="C333" s="242"/>
    </row>
    <row r="334" spans="1:3" x14ac:dyDescent="0.25">
      <c r="B334" s="242"/>
      <c r="C334" s="242"/>
    </row>
    <row r="335" spans="1:3" x14ac:dyDescent="0.25">
      <c r="B335" s="242"/>
      <c r="C335" s="242"/>
    </row>
    <row r="336" spans="1:3" x14ac:dyDescent="0.25">
      <c r="B336" s="242"/>
      <c r="C336" s="242"/>
    </row>
    <row r="337" spans="2:3" x14ac:dyDescent="0.25">
      <c r="B337" s="242"/>
      <c r="C337" s="242"/>
    </row>
    <row r="338" spans="2:3" x14ac:dyDescent="0.25">
      <c r="B338" s="242"/>
      <c r="C338" s="242"/>
    </row>
    <row r="339" spans="2:3" x14ac:dyDescent="0.25">
      <c r="B339" s="242"/>
      <c r="C339" s="242"/>
    </row>
    <row r="340" spans="2:3" x14ac:dyDescent="0.25">
      <c r="B340" s="242"/>
      <c r="C340" s="242"/>
    </row>
    <row r="341" spans="2:3" x14ac:dyDescent="0.25">
      <c r="B341" s="242"/>
      <c r="C341" s="242"/>
    </row>
    <row r="342" spans="2:3" x14ac:dyDescent="0.25">
      <c r="B342" s="242"/>
      <c r="C342" s="242"/>
    </row>
    <row r="343" spans="2:3" x14ac:dyDescent="0.25">
      <c r="B343" s="242"/>
      <c r="C343" s="242"/>
    </row>
    <row r="344" spans="2:3" x14ac:dyDescent="0.25">
      <c r="B344" s="242"/>
      <c r="C344" s="242"/>
    </row>
    <row r="345" spans="2:3" x14ac:dyDescent="0.25">
      <c r="B345" s="242"/>
      <c r="C345" s="242"/>
    </row>
    <row r="346" spans="2:3" x14ac:dyDescent="0.25">
      <c r="B346" s="242"/>
      <c r="C346" s="242"/>
    </row>
    <row r="347" spans="2:3" x14ac:dyDescent="0.25">
      <c r="B347" s="242"/>
    </row>
    <row r="348" spans="2:3" x14ac:dyDescent="0.25">
      <c r="B348" s="242"/>
    </row>
    <row r="349" spans="2:3" x14ac:dyDescent="0.25">
      <c r="B349" s="242"/>
    </row>
    <row r="350" spans="2:3" x14ac:dyDescent="0.25">
      <c r="B350" s="242"/>
    </row>
    <row r="351" spans="2:3" x14ac:dyDescent="0.25">
      <c r="B351" s="242"/>
    </row>
    <row r="352" spans="2:3" x14ac:dyDescent="0.25">
      <c r="B352" s="242"/>
    </row>
    <row r="353" spans="2:2" x14ac:dyDescent="0.25">
      <c r="B353" s="242"/>
    </row>
    <row r="354" spans="2:2" x14ac:dyDescent="0.25">
      <c r="B354" s="242"/>
    </row>
    <row r="355" spans="2:2" x14ac:dyDescent="0.25">
      <c r="B355" s="242"/>
    </row>
    <row r="356" spans="2:2" x14ac:dyDescent="0.25">
      <c r="B356" s="242"/>
    </row>
    <row r="357" spans="2:2" x14ac:dyDescent="0.25">
      <c r="B357" s="242"/>
    </row>
    <row r="358" spans="2:2" x14ac:dyDescent="0.25">
      <c r="B358" s="242"/>
    </row>
    <row r="359" spans="2:2" x14ac:dyDescent="0.25">
      <c r="B359" s="242"/>
    </row>
    <row r="360" spans="2:2" x14ac:dyDescent="0.25">
      <c r="B360" s="242"/>
    </row>
    <row r="361" spans="2:2" x14ac:dyDescent="0.25">
      <c r="B361" s="242"/>
    </row>
    <row r="362" spans="2:2" x14ac:dyDescent="0.25">
      <c r="B362" s="242"/>
    </row>
    <row r="363" spans="2:2" x14ac:dyDescent="0.25">
      <c r="B363" s="242"/>
    </row>
    <row r="364" spans="2:2" x14ac:dyDescent="0.25">
      <c r="B364" s="242"/>
    </row>
    <row r="365" spans="2:2" x14ac:dyDescent="0.25">
      <c r="B365" s="242"/>
    </row>
    <row r="366" spans="2:2" x14ac:dyDescent="0.25">
      <c r="B366" s="242"/>
    </row>
    <row r="367" spans="2:2" x14ac:dyDescent="0.25">
      <c r="B367" s="242"/>
    </row>
    <row r="368" spans="2:2" x14ac:dyDescent="0.25">
      <c r="B368" s="242"/>
    </row>
    <row r="369" spans="1:2" x14ac:dyDescent="0.25">
      <c r="B369" s="242"/>
    </row>
    <row r="370" spans="1:2" x14ac:dyDescent="0.25">
      <c r="B370" s="242"/>
    </row>
    <row r="371" spans="1:2" x14ac:dyDescent="0.25">
      <c r="B371" s="242"/>
    </row>
    <row r="372" spans="1:2" x14ac:dyDescent="0.25">
      <c r="B372" s="242"/>
    </row>
    <row r="373" spans="1:2" x14ac:dyDescent="0.25">
      <c r="B373" s="242"/>
    </row>
    <row r="374" spans="1:2" x14ac:dyDescent="0.25">
      <c r="B374" s="242"/>
    </row>
    <row r="375" spans="1:2" x14ac:dyDescent="0.25">
      <c r="B375" s="242"/>
    </row>
    <row r="376" spans="1:2" x14ac:dyDescent="0.25">
      <c r="B376" s="242"/>
    </row>
    <row r="377" spans="1:2" x14ac:dyDescent="0.25">
      <c r="B377" s="242"/>
    </row>
    <row r="378" spans="1:2" x14ac:dyDescent="0.25">
      <c r="B378" s="242"/>
    </row>
    <row r="379" spans="1:2" x14ac:dyDescent="0.25">
      <c r="A379" s="242"/>
      <c r="B379" s="242"/>
    </row>
    <row r="380" spans="1:2" x14ac:dyDescent="0.25">
      <c r="A380" s="242"/>
      <c r="B380" s="242"/>
    </row>
    <row r="381" spans="1:2" x14ac:dyDescent="0.25">
      <c r="A381" s="242"/>
      <c r="B381" s="242"/>
    </row>
    <row r="382" spans="1:2" x14ac:dyDescent="0.25">
      <c r="A382" s="242"/>
      <c r="B382" s="242"/>
    </row>
    <row r="383" spans="1:2" x14ac:dyDescent="0.25">
      <c r="A383" s="242"/>
      <c r="B383" s="242"/>
    </row>
    <row r="384" spans="1:2" x14ac:dyDescent="0.25">
      <c r="A384" s="242"/>
      <c r="B384" s="242"/>
    </row>
    <row r="385" spans="1:2" x14ac:dyDescent="0.25">
      <c r="A385" s="242"/>
      <c r="B385" s="242"/>
    </row>
    <row r="386" spans="1:2" x14ac:dyDescent="0.25">
      <c r="A386" s="242"/>
      <c r="B386" s="242"/>
    </row>
    <row r="387" spans="1:2" x14ac:dyDescent="0.25">
      <c r="A387" s="242"/>
      <c r="B387" s="242"/>
    </row>
    <row r="388" spans="1:2" x14ac:dyDescent="0.25">
      <c r="A388" s="242"/>
      <c r="B388" s="242"/>
    </row>
    <row r="389" spans="1:2" x14ac:dyDescent="0.25">
      <c r="A389" s="242"/>
      <c r="B389" s="242"/>
    </row>
    <row r="390" spans="1:2" x14ac:dyDescent="0.25">
      <c r="A390" s="242"/>
      <c r="B390" s="242"/>
    </row>
    <row r="391" spans="1:2" x14ac:dyDescent="0.25">
      <c r="A391" s="242"/>
      <c r="B391" s="242"/>
    </row>
    <row r="392" spans="1:2" x14ac:dyDescent="0.25">
      <c r="A392" s="242"/>
      <c r="B392" s="242"/>
    </row>
    <row r="393" spans="1:2" x14ac:dyDescent="0.25">
      <c r="A393" s="242"/>
      <c r="B393" s="242"/>
    </row>
    <row r="394" spans="1:2" x14ac:dyDescent="0.25">
      <c r="A394" s="242"/>
      <c r="B394" s="242"/>
    </row>
    <row r="395" spans="1:2" x14ac:dyDescent="0.25">
      <c r="A395" s="242"/>
      <c r="B395" s="242"/>
    </row>
    <row r="396" spans="1:2" x14ac:dyDescent="0.25">
      <c r="A396" s="242"/>
      <c r="B396" s="242"/>
    </row>
    <row r="397" spans="1:2" x14ac:dyDescent="0.25">
      <c r="A397" s="242"/>
      <c r="B397" s="242"/>
    </row>
    <row r="398" spans="1:2" x14ac:dyDescent="0.25">
      <c r="A398" s="242"/>
      <c r="B398" s="242"/>
    </row>
    <row r="399" spans="1:2" x14ac:dyDescent="0.25">
      <c r="A399" s="242"/>
      <c r="B399" s="242"/>
    </row>
    <row r="400" spans="1:2" x14ac:dyDescent="0.25">
      <c r="A400" s="242"/>
      <c r="B400" s="242"/>
    </row>
    <row r="401" spans="1:2" x14ac:dyDescent="0.25">
      <c r="A401" s="242"/>
      <c r="B401" s="242"/>
    </row>
    <row r="402" spans="1:2" x14ac:dyDescent="0.25">
      <c r="A402" s="242"/>
      <c r="B402" s="242"/>
    </row>
    <row r="403" spans="1:2" x14ac:dyDescent="0.25">
      <c r="A403" s="242"/>
      <c r="B403" s="242"/>
    </row>
    <row r="404" spans="1:2" x14ac:dyDescent="0.25">
      <c r="A404" s="242"/>
      <c r="B404" s="242"/>
    </row>
    <row r="405" spans="1:2" x14ac:dyDescent="0.25">
      <c r="A405" s="242"/>
      <c r="B405" s="242"/>
    </row>
    <row r="406" spans="1:2" x14ac:dyDescent="0.25">
      <c r="A406" s="242"/>
      <c r="B406" s="242"/>
    </row>
    <row r="407" spans="1:2" x14ac:dyDescent="0.25">
      <c r="A407" s="242"/>
      <c r="B407" s="242"/>
    </row>
    <row r="408" spans="1:2" x14ac:dyDescent="0.25">
      <c r="A408" s="242"/>
      <c r="B408" s="242"/>
    </row>
    <row r="409" spans="1:2" x14ac:dyDescent="0.25">
      <c r="A409" s="242"/>
      <c r="B409" s="242"/>
    </row>
    <row r="410" spans="1:2" x14ac:dyDescent="0.25">
      <c r="A410" s="242"/>
      <c r="B410" s="242"/>
    </row>
    <row r="411" spans="1:2" x14ac:dyDescent="0.25">
      <c r="B411" s="242"/>
    </row>
    <row r="412" spans="1:2" x14ac:dyDescent="0.25">
      <c r="B412" s="242"/>
    </row>
    <row r="413" spans="1:2" x14ac:dyDescent="0.25">
      <c r="B413" s="242"/>
    </row>
    <row r="414" spans="1:2" x14ac:dyDescent="0.25">
      <c r="B414" s="242"/>
    </row>
    <row r="415" spans="1:2" x14ac:dyDescent="0.25">
      <c r="B415" s="242"/>
    </row>
    <row r="416" spans="1:2" x14ac:dyDescent="0.25">
      <c r="B416" s="242"/>
    </row>
    <row r="417" spans="2:2" x14ac:dyDescent="0.25">
      <c r="B417" s="242"/>
    </row>
    <row r="418" spans="2:2" x14ac:dyDescent="0.25">
      <c r="B418" s="242"/>
    </row>
    <row r="419" spans="2:2" x14ac:dyDescent="0.25">
      <c r="B419" s="242"/>
    </row>
    <row r="420" spans="2:2" x14ac:dyDescent="0.25">
      <c r="B420" s="242"/>
    </row>
    <row r="421" spans="2:2" x14ac:dyDescent="0.25">
      <c r="B421" s="242"/>
    </row>
    <row r="422" spans="2:2" x14ac:dyDescent="0.25">
      <c r="B422" s="242"/>
    </row>
    <row r="423" spans="2:2" x14ac:dyDescent="0.25">
      <c r="B423" s="242"/>
    </row>
    <row r="424" spans="2:2" x14ac:dyDescent="0.25">
      <c r="B424" s="242"/>
    </row>
    <row r="425" spans="2:2" x14ac:dyDescent="0.25">
      <c r="B425" s="242"/>
    </row>
    <row r="426" spans="2:2" x14ac:dyDescent="0.25">
      <c r="B426" s="242"/>
    </row>
    <row r="427" spans="2:2" x14ac:dyDescent="0.25">
      <c r="B427" s="242"/>
    </row>
    <row r="428" spans="2:2" x14ac:dyDescent="0.25">
      <c r="B428" s="242"/>
    </row>
    <row r="429" spans="2:2" x14ac:dyDescent="0.25">
      <c r="B429" s="242"/>
    </row>
    <row r="430" spans="2:2" x14ac:dyDescent="0.25">
      <c r="B430" s="242"/>
    </row>
    <row r="431" spans="2:2" x14ac:dyDescent="0.25">
      <c r="B431" s="242"/>
    </row>
    <row r="432" spans="2:2" x14ac:dyDescent="0.25">
      <c r="B432" s="242"/>
    </row>
    <row r="433" spans="1:2" x14ac:dyDescent="0.25">
      <c r="B433" s="242"/>
    </row>
    <row r="434" spans="1:2" x14ac:dyDescent="0.25">
      <c r="B434" s="242"/>
    </row>
    <row r="435" spans="1:2" x14ac:dyDescent="0.25">
      <c r="B435" s="242"/>
    </row>
    <row r="436" spans="1:2" x14ac:dyDescent="0.25">
      <c r="B436" s="242"/>
    </row>
    <row r="437" spans="1:2" x14ac:dyDescent="0.25">
      <c r="B437" s="242"/>
    </row>
    <row r="438" spans="1:2" x14ac:dyDescent="0.25">
      <c r="B438" s="242"/>
    </row>
    <row r="439" spans="1:2" x14ac:dyDescent="0.25">
      <c r="B439" s="242"/>
    </row>
    <row r="440" spans="1:2" x14ac:dyDescent="0.25">
      <c r="B440" s="242"/>
    </row>
    <row r="441" spans="1:2" x14ac:dyDescent="0.25">
      <c r="B441" s="242"/>
    </row>
    <row r="442" spans="1:2" x14ac:dyDescent="0.25">
      <c r="B442" s="242"/>
    </row>
    <row r="443" spans="1:2" x14ac:dyDescent="0.25">
      <c r="A443" s="242"/>
      <c r="B443" s="242"/>
    </row>
    <row r="444" spans="1:2" x14ac:dyDescent="0.25">
      <c r="A444" s="242"/>
      <c r="B444" s="242"/>
    </row>
    <row r="445" spans="1:2" x14ac:dyDescent="0.25">
      <c r="A445" s="242"/>
      <c r="B445" s="242"/>
    </row>
    <row r="446" spans="1:2" x14ac:dyDescent="0.25">
      <c r="A446" s="242"/>
      <c r="B446" s="242"/>
    </row>
    <row r="447" spans="1:2" x14ac:dyDescent="0.25">
      <c r="A447" s="242"/>
      <c r="B447" s="242"/>
    </row>
    <row r="448" spans="1:2" x14ac:dyDescent="0.25">
      <c r="A448" s="242"/>
      <c r="B448" s="242"/>
    </row>
    <row r="449" spans="1:2" x14ac:dyDescent="0.25">
      <c r="A449" s="242"/>
      <c r="B449" s="242"/>
    </row>
    <row r="450" spans="1:2" x14ac:dyDescent="0.25">
      <c r="A450" s="242"/>
      <c r="B450" s="242"/>
    </row>
    <row r="451" spans="1:2" x14ac:dyDescent="0.25">
      <c r="A451" s="242"/>
      <c r="B451" s="242"/>
    </row>
    <row r="452" spans="1:2" x14ac:dyDescent="0.25">
      <c r="A452" s="242"/>
      <c r="B452" s="242"/>
    </row>
    <row r="453" spans="1:2" x14ac:dyDescent="0.25">
      <c r="A453" s="242"/>
      <c r="B453" s="242"/>
    </row>
    <row r="454" spans="1:2" x14ac:dyDescent="0.25">
      <c r="A454" s="242"/>
      <c r="B454" s="242"/>
    </row>
    <row r="455" spans="1:2" x14ac:dyDescent="0.25">
      <c r="A455" s="242"/>
      <c r="B455" s="242"/>
    </row>
    <row r="456" spans="1:2" x14ac:dyDescent="0.25">
      <c r="A456" s="242"/>
      <c r="B456" s="242"/>
    </row>
    <row r="457" spans="1:2" x14ac:dyDescent="0.25">
      <c r="A457" s="242"/>
      <c r="B457" s="242"/>
    </row>
    <row r="458" spans="1:2" x14ac:dyDescent="0.25">
      <c r="A458" s="242"/>
      <c r="B458" s="242"/>
    </row>
    <row r="459" spans="1:2" x14ac:dyDescent="0.25">
      <c r="A459" s="242"/>
      <c r="B459" s="242"/>
    </row>
    <row r="460" spans="1:2" x14ac:dyDescent="0.25">
      <c r="A460" s="242"/>
      <c r="B460" s="242"/>
    </row>
    <row r="461" spans="1:2" x14ac:dyDescent="0.25">
      <c r="A461" s="242"/>
      <c r="B461" s="242"/>
    </row>
    <row r="462" spans="1:2" x14ac:dyDescent="0.25">
      <c r="A462" s="242"/>
      <c r="B462" s="242"/>
    </row>
    <row r="463" spans="1:2" x14ac:dyDescent="0.25">
      <c r="A463" s="242"/>
      <c r="B463" s="242"/>
    </row>
    <row r="464" spans="1:2" x14ac:dyDescent="0.25">
      <c r="A464" s="242"/>
      <c r="B464" s="242"/>
    </row>
    <row r="465" spans="1:2" x14ac:dyDescent="0.25">
      <c r="A465" s="242"/>
      <c r="B465" s="242"/>
    </row>
    <row r="466" spans="1:2" x14ac:dyDescent="0.25">
      <c r="A466" s="242"/>
      <c r="B466" s="242"/>
    </row>
    <row r="467" spans="1:2" x14ac:dyDescent="0.25">
      <c r="A467" s="242"/>
      <c r="B467" s="242"/>
    </row>
    <row r="468" spans="1:2" x14ac:dyDescent="0.25">
      <c r="A468" s="242"/>
      <c r="B468" s="242"/>
    </row>
    <row r="469" spans="1:2" x14ac:dyDescent="0.25">
      <c r="A469" s="242"/>
      <c r="B469" s="242"/>
    </row>
    <row r="470" spans="1:2" x14ac:dyDescent="0.25">
      <c r="A470" s="242"/>
      <c r="B470" s="242"/>
    </row>
    <row r="471" spans="1:2" x14ac:dyDescent="0.25">
      <c r="A471" s="242"/>
      <c r="B471" s="242"/>
    </row>
    <row r="472" spans="1:2" x14ac:dyDescent="0.25">
      <c r="A472" s="242"/>
      <c r="B472" s="242"/>
    </row>
    <row r="473" spans="1:2" x14ac:dyDescent="0.25">
      <c r="A473" s="242"/>
      <c r="B473" s="242"/>
    </row>
    <row r="474" spans="1:2" x14ac:dyDescent="0.25">
      <c r="A474" s="242"/>
      <c r="B474" s="242"/>
    </row>
    <row r="475" spans="1:2" x14ac:dyDescent="0.25">
      <c r="B475" s="242"/>
    </row>
    <row r="476" spans="1:2" x14ac:dyDescent="0.25">
      <c r="B476" s="242"/>
    </row>
    <row r="477" spans="1:2" x14ac:dyDescent="0.25">
      <c r="B477" s="242"/>
    </row>
    <row r="478" spans="1:2" x14ac:dyDescent="0.25">
      <c r="B478" s="242"/>
    </row>
    <row r="479" spans="1:2" x14ac:dyDescent="0.25">
      <c r="B479" s="242"/>
    </row>
    <row r="480" spans="1:2" x14ac:dyDescent="0.25">
      <c r="B480" s="242"/>
    </row>
    <row r="481" spans="2:2" x14ac:dyDescent="0.25">
      <c r="B481" s="242"/>
    </row>
    <row r="482" spans="2:2" x14ac:dyDescent="0.25">
      <c r="B482" s="242"/>
    </row>
    <row r="483" spans="2:2" x14ac:dyDescent="0.25">
      <c r="B483" s="242"/>
    </row>
    <row r="484" spans="2:2" x14ac:dyDescent="0.25">
      <c r="B484" s="242"/>
    </row>
    <row r="485" spans="2:2" x14ac:dyDescent="0.25">
      <c r="B485" s="242"/>
    </row>
    <row r="486" spans="2:2" x14ac:dyDescent="0.25">
      <c r="B486" s="242"/>
    </row>
    <row r="487" spans="2:2" x14ac:dyDescent="0.25">
      <c r="B487" s="242"/>
    </row>
    <row r="488" spans="2:2" x14ac:dyDescent="0.25">
      <c r="B488" s="242"/>
    </row>
    <row r="489" spans="2:2" x14ac:dyDescent="0.25">
      <c r="B489" s="242"/>
    </row>
    <row r="490" spans="2:2" x14ac:dyDescent="0.25">
      <c r="B490" s="242"/>
    </row>
    <row r="491" spans="2:2" x14ac:dyDescent="0.25">
      <c r="B491" s="242"/>
    </row>
    <row r="492" spans="2:2" x14ac:dyDescent="0.25">
      <c r="B492" s="242"/>
    </row>
    <row r="493" spans="2:2" x14ac:dyDescent="0.25">
      <c r="B493" s="242"/>
    </row>
    <row r="494" spans="2:2" x14ac:dyDescent="0.25">
      <c r="B494" s="242"/>
    </row>
    <row r="495" spans="2:2" x14ac:dyDescent="0.25">
      <c r="B495" s="242"/>
    </row>
    <row r="496" spans="2:2" x14ac:dyDescent="0.25">
      <c r="B496" s="242"/>
    </row>
    <row r="497" spans="2:2" x14ac:dyDescent="0.25">
      <c r="B497" s="242"/>
    </row>
    <row r="498" spans="2:2" x14ac:dyDescent="0.25">
      <c r="B498" s="242"/>
    </row>
    <row r="499" spans="2:2" x14ac:dyDescent="0.25">
      <c r="B499" s="242"/>
    </row>
    <row r="500" spans="2:2" x14ac:dyDescent="0.25">
      <c r="B500" s="242"/>
    </row>
    <row r="501" spans="2:2" x14ac:dyDescent="0.25">
      <c r="B501" s="242"/>
    </row>
    <row r="502" spans="2:2" x14ac:dyDescent="0.25">
      <c r="B502" s="242"/>
    </row>
    <row r="503" spans="2:2" x14ac:dyDescent="0.25">
      <c r="B503" s="242"/>
    </row>
    <row r="504" spans="2:2" x14ac:dyDescent="0.25">
      <c r="B504" s="242"/>
    </row>
    <row r="505" spans="2:2" x14ac:dyDescent="0.25">
      <c r="B505" s="242"/>
    </row>
    <row r="506" spans="2:2" x14ac:dyDescent="0.25">
      <c r="B506" s="242"/>
    </row>
    <row r="507" spans="2:2" x14ac:dyDescent="0.25">
      <c r="B507" s="242"/>
    </row>
    <row r="508" spans="2:2" x14ac:dyDescent="0.25">
      <c r="B508" s="242"/>
    </row>
    <row r="509" spans="2:2" x14ac:dyDescent="0.25">
      <c r="B509" s="242"/>
    </row>
    <row r="510" spans="2:2" x14ac:dyDescent="0.25">
      <c r="B510" s="242"/>
    </row>
    <row r="511" spans="2:2" x14ac:dyDescent="0.25">
      <c r="B511" s="242"/>
    </row>
    <row r="512" spans="2:2" x14ac:dyDescent="0.25">
      <c r="B512" s="242"/>
    </row>
    <row r="513" spans="2:2" x14ac:dyDescent="0.25">
      <c r="B513" s="242"/>
    </row>
    <row r="514" spans="2:2" x14ac:dyDescent="0.25">
      <c r="B514" s="242"/>
    </row>
    <row r="515" spans="2:2" x14ac:dyDescent="0.25">
      <c r="B515" s="242"/>
    </row>
    <row r="516" spans="2:2" x14ac:dyDescent="0.25">
      <c r="B516" s="242"/>
    </row>
    <row r="517" spans="2:2" x14ac:dyDescent="0.25">
      <c r="B517" s="242"/>
    </row>
    <row r="518" spans="2:2" x14ac:dyDescent="0.25">
      <c r="B518" s="242"/>
    </row>
    <row r="519" spans="2:2" x14ac:dyDescent="0.25">
      <c r="B519" s="242"/>
    </row>
    <row r="520" spans="2:2" x14ac:dyDescent="0.25">
      <c r="B520" s="242"/>
    </row>
    <row r="521" spans="2:2" x14ac:dyDescent="0.25">
      <c r="B521" s="242"/>
    </row>
    <row r="522" spans="2:2" x14ac:dyDescent="0.25">
      <c r="B522" s="242"/>
    </row>
  </sheetData>
  <sortState xmlns:xlrd2="http://schemas.microsoft.com/office/spreadsheetml/2017/richdata2" ref="A3:F25">
    <sortCondition descending="1" ref="F3:F25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44"/>
  <sheetViews>
    <sheetView zoomScaleNormal="100" workbookViewId="0">
      <selection activeCell="H1" sqref="H1:I1"/>
    </sheetView>
  </sheetViews>
  <sheetFormatPr defaultColWidth="8.81640625" defaultRowHeight="12.5" x14ac:dyDescent="0.25"/>
  <cols>
    <col min="1" max="1" width="29.54296875" style="1" bestFit="1" customWidth="1"/>
    <col min="2" max="2" width="25.1796875" style="1" customWidth="1"/>
    <col min="3" max="3" width="50.6328125" style="1" bestFit="1" customWidth="1"/>
    <col min="4" max="4" width="42.7265625" style="1" bestFit="1" customWidth="1"/>
    <col min="5" max="5" width="58.1796875" style="1" bestFit="1" customWidth="1"/>
    <col min="6" max="6" width="39.08984375" style="1" customWidth="1"/>
    <col min="7" max="16384" width="8.81640625" style="1"/>
  </cols>
  <sheetData>
    <row r="1" spans="1:9" ht="13" x14ac:dyDescent="0.3">
      <c r="A1" s="362" t="s">
        <v>518</v>
      </c>
      <c r="B1" s="362"/>
      <c r="C1" s="362"/>
      <c r="H1" s="342" t="s">
        <v>313</v>
      </c>
      <c r="I1" s="342"/>
    </row>
    <row r="2" spans="1:9" s="67" customFormat="1" ht="27" customHeight="1" x14ac:dyDescent="0.3">
      <c r="A2" s="306" t="s">
        <v>337</v>
      </c>
      <c r="B2" s="307" t="s">
        <v>539</v>
      </c>
      <c r="C2" s="307" t="s">
        <v>80</v>
      </c>
      <c r="D2" s="307" t="s">
        <v>184</v>
      </c>
      <c r="E2" s="307" t="s">
        <v>68</v>
      </c>
      <c r="F2" s="308" t="s">
        <v>151</v>
      </c>
    </row>
    <row r="3" spans="1:9" x14ac:dyDescent="0.25">
      <c r="A3" s="121" t="s">
        <v>344</v>
      </c>
      <c r="B3" s="235">
        <v>0</v>
      </c>
      <c r="C3" s="235">
        <v>245.80085296999999</v>
      </c>
      <c r="D3" s="235">
        <v>9.3578684800000005</v>
      </c>
      <c r="E3" s="235">
        <v>0</v>
      </c>
      <c r="F3" s="240">
        <v>55.209136380000004</v>
      </c>
    </row>
    <row r="4" spans="1:9" x14ac:dyDescent="0.25">
      <c r="A4" s="122" t="s">
        <v>352</v>
      </c>
      <c r="B4" s="237">
        <v>0</v>
      </c>
      <c r="C4" s="237">
        <v>5.3809000000000007E-4</v>
      </c>
      <c r="D4" s="237">
        <v>0</v>
      </c>
      <c r="E4" s="237">
        <v>0</v>
      </c>
      <c r="F4" s="241">
        <v>53.700310700000003</v>
      </c>
    </row>
    <row r="5" spans="1:9" x14ac:dyDescent="0.25">
      <c r="A5" s="122" t="s">
        <v>353</v>
      </c>
      <c r="B5" s="237">
        <v>217.09098247999998</v>
      </c>
      <c r="C5" s="237">
        <v>3.5E-4</v>
      </c>
      <c r="D5" s="237">
        <v>0</v>
      </c>
      <c r="E5" s="237">
        <v>0</v>
      </c>
      <c r="F5" s="241">
        <v>52.53370717</v>
      </c>
    </row>
    <row r="6" spans="1:9" x14ac:dyDescent="0.25">
      <c r="A6" s="122" t="s">
        <v>355</v>
      </c>
      <c r="B6" s="237">
        <v>0</v>
      </c>
      <c r="C6" s="237">
        <v>0</v>
      </c>
      <c r="D6" s="237">
        <v>9.5430000000000013E-5</v>
      </c>
      <c r="E6" s="237">
        <v>0</v>
      </c>
      <c r="F6" s="241">
        <v>7.5901977399999998</v>
      </c>
    </row>
    <row r="7" spans="1:9" x14ac:dyDescent="0.25">
      <c r="A7" s="122" t="s">
        <v>296</v>
      </c>
      <c r="B7" s="237">
        <v>0</v>
      </c>
      <c r="C7" s="237">
        <v>1.843129</v>
      </c>
      <c r="D7" s="237">
        <v>0.61038099999999995</v>
      </c>
      <c r="E7" s="237">
        <v>0</v>
      </c>
      <c r="F7" s="241">
        <v>2.0389309399999997</v>
      </c>
    </row>
    <row r="8" spans="1:9" x14ac:dyDescent="0.25">
      <c r="A8" s="122" t="s">
        <v>349</v>
      </c>
      <c r="B8" s="237">
        <v>0</v>
      </c>
      <c r="C8" s="237">
        <v>0</v>
      </c>
      <c r="D8" s="237">
        <v>0</v>
      </c>
      <c r="E8" s="237">
        <v>172.18868147999999</v>
      </c>
      <c r="F8" s="241">
        <v>0</v>
      </c>
    </row>
    <row r="9" spans="1:9" x14ac:dyDescent="0.25">
      <c r="A9" s="122" t="s">
        <v>346</v>
      </c>
      <c r="B9" s="237">
        <v>0</v>
      </c>
      <c r="C9" s="237">
        <v>16.071258950000001</v>
      </c>
      <c r="D9" s="237">
        <v>193.70152530999999</v>
      </c>
      <c r="E9" s="237">
        <v>0</v>
      </c>
      <c r="F9" s="241">
        <v>0</v>
      </c>
    </row>
    <row r="10" spans="1:9" x14ac:dyDescent="0.25">
      <c r="A10" s="122" t="s">
        <v>372</v>
      </c>
      <c r="B10" s="237">
        <v>0</v>
      </c>
      <c r="C10" s="237">
        <v>0.39413461999999999</v>
      </c>
      <c r="D10" s="237">
        <v>27.714864590000001</v>
      </c>
      <c r="E10" s="237">
        <v>0</v>
      </c>
      <c r="F10" s="241">
        <v>0</v>
      </c>
    </row>
    <row r="11" spans="1:9" x14ac:dyDescent="0.25">
      <c r="A11" s="122" t="s">
        <v>357</v>
      </c>
      <c r="B11" s="237">
        <v>2.6595529999999999E-2</v>
      </c>
      <c r="C11" s="237">
        <v>0.28896699999999997</v>
      </c>
      <c r="D11" s="237">
        <v>15.164494509999999</v>
      </c>
      <c r="E11" s="237">
        <v>0</v>
      </c>
      <c r="F11" s="241">
        <v>0</v>
      </c>
    </row>
    <row r="12" spans="1:9" x14ac:dyDescent="0.25">
      <c r="A12" s="122" t="s">
        <v>382</v>
      </c>
      <c r="B12" s="237">
        <v>0</v>
      </c>
      <c r="C12" s="237">
        <v>0</v>
      </c>
      <c r="D12" s="237">
        <v>0.67561493000000006</v>
      </c>
      <c r="E12" s="237">
        <v>0</v>
      </c>
      <c r="F12" s="241">
        <v>0</v>
      </c>
    </row>
    <row r="13" spans="1:9" x14ac:dyDescent="0.25">
      <c r="A13" s="122" t="s">
        <v>356</v>
      </c>
      <c r="B13" s="237">
        <v>0</v>
      </c>
      <c r="C13" s="237">
        <v>0</v>
      </c>
      <c r="D13" s="237">
        <v>0.53775273999999995</v>
      </c>
      <c r="E13" s="237">
        <v>0</v>
      </c>
      <c r="F13" s="241">
        <v>0</v>
      </c>
    </row>
    <row r="14" spans="1:9" x14ac:dyDescent="0.25">
      <c r="A14" s="122" t="s">
        <v>406</v>
      </c>
      <c r="B14" s="237">
        <v>0</v>
      </c>
      <c r="C14" s="237">
        <v>86.86984876999999</v>
      </c>
      <c r="D14" s="237">
        <v>0</v>
      </c>
      <c r="E14" s="237">
        <v>0</v>
      </c>
      <c r="F14" s="241">
        <v>0</v>
      </c>
    </row>
    <row r="15" spans="1:9" x14ac:dyDescent="0.25">
      <c r="A15" s="122" t="s">
        <v>348</v>
      </c>
      <c r="B15" s="237">
        <v>0</v>
      </c>
      <c r="C15" s="237">
        <v>4.3299379400000007</v>
      </c>
      <c r="D15" s="237">
        <v>0</v>
      </c>
      <c r="E15" s="237">
        <v>0</v>
      </c>
      <c r="F15" s="241">
        <v>0</v>
      </c>
    </row>
    <row r="16" spans="1:9" x14ac:dyDescent="0.25">
      <c r="A16" s="122" t="s">
        <v>402</v>
      </c>
      <c r="B16" s="237">
        <v>0</v>
      </c>
      <c r="C16" s="237">
        <v>0.85455540000000008</v>
      </c>
      <c r="D16" s="237">
        <v>0</v>
      </c>
      <c r="E16" s="237">
        <v>0</v>
      </c>
      <c r="F16" s="241">
        <v>0</v>
      </c>
    </row>
    <row r="17" spans="1:6" x14ac:dyDescent="0.25">
      <c r="A17" s="122" t="s">
        <v>309</v>
      </c>
      <c r="B17" s="237">
        <v>0</v>
      </c>
      <c r="C17" s="237">
        <v>0.85382009999999997</v>
      </c>
      <c r="D17" s="237">
        <v>0</v>
      </c>
      <c r="E17" s="237">
        <v>0</v>
      </c>
      <c r="F17" s="241">
        <v>0</v>
      </c>
    </row>
    <row r="18" spans="1:6" x14ac:dyDescent="0.25">
      <c r="A18" s="122" t="s">
        <v>500</v>
      </c>
      <c r="B18" s="237">
        <v>0</v>
      </c>
      <c r="C18" s="237">
        <v>0.21506981999999999</v>
      </c>
      <c r="D18" s="237">
        <v>0</v>
      </c>
      <c r="E18" s="237">
        <v>0</v>
      </c>
      <c r="F18" s="241">
        <v>0</v>
      </c>
    </row>
    <row r="19" spans="1:6" x14ac:dyDescent="0.25">
      <c r="A19" s="122" t="s">
        <v>358</v>
      </c>
      <c r="B19" s="237">
        <v>0</v>
      </c>
      <c r="C19" s="237">
        <v>2.5000000000000001E-4</v>
      </c>
      <c r="D19" s="237">
        <v>0</v>
      </c>
      <c r="E19" s="237">
        <v>0</v>
      </c>
      <c r="F19" s="241">
        <v>0</v>
      </c>
    </row>
    <row r="20" spans="1:6" ht="13.5" customHeight="1" x14ac:dyDescent="0.25">
      <c r="A20" s="122" t="s">
        <v>360</v>
      </c>
      <c r="B20" s="237">
        <v>0</v>
      </c>
      <c r="C20" s="237">
        <v>1E-4</v>
      </c>
      <c r="D20" s="237">
        <v>0</v>
      </c>
      <c r="E20" s="237">
        <v>0</v>
      </c>
      <c r="F20" s="241">
        <v>0</v>
      </c>
    </row>
    <row r="21" spans="1:6" x14ac:dyDescent="0.25">
      <c r="A21" s="122" t="s">
        <v>368</v>
      </c>
      <c r="B21" s="237">
        <v>0</v>
      </c>
      <c r="C21" s="237">
        <v>1.9879999999999999E-5</v>
      </c>
      <c r="D21" s="237">
        <v>0</v>
      </c>
      <c r="E21" s="237">
        <v>0</v>
      </c>
      <c r="F21" s="241">
        <v>0</v>
      </c>
    </row>
    <row r="22" spans="1:6" x14ac:dyDescent="0.25">
      <c r="A22" s="122" t="s">
        <v>347</v>
      </c>
      <c r="B22" s="237">
        <v>184.1627675</v>
      </c>
      <c r="C22" s="237">
        <v>0</v>
      </c>
      <c r="D22" s="237">
        <v>0</v>
      </c>
      <c r="E22" s="237">
        <v>0</v>
      </c>
      <c r="F22" s="241">
        <v>0</v>
      </c>
    </row>
    <row r="23" spans="1:6" x14ac:dyDescent="0.25">
      <c r="A23" s="122" t="s">
        <v>350</v>
      </c>
      <c r="B23" s="237">
        <v>1.4999999999999999E-4</v>
      </c>
      <c r="C23" s="237">
        <v>0</v>
      </c>
      <c r="D23" s="237">
        <v>0</v>
      </c>
      <c r="E23" s="237">
        <v>0</v>
      </c>
      <c r="F23" s="241">
        <v>0</v>
      </c>
    </row>
    <row r="24" spans="1:6" x14ac:dyDescent="0.25">
      <c r="B24" s="242"/>
      <c r="C24" s="242"/>
    </row>
    <row r="25" spans="1:6" x14ac:dyDescent="0.25">
      <c r="B25" s="242"/>
      <c r="C25" s="242"/>
    </row>
    <row r="26" spans="1:6" x14ac:dyDescent="0.25">
      <c r="B26" s="242"/>
      <c r="C26" s="242"/>
    </row>
    <row r="27" spans="1:6" x14ac:dyDescent="0.25">
      <c r="B27" s="242"/>
      <c r="C27" s="242"/>
    </row>
    <row r="28" spans="1:6" x14ac:dyDescent="0.25">
      <c r="B28" s="242"/>
      <c r="C28" s="242"/>
    </row>
    <row r="29" spans="1:6" x14ac:dyDescent="0.25">
      <c r="B29" s="242"/>
      <c r="C29" s="242"/>
    </row>
    <row r="30" spans="1:6" x14ac:dyDescent="0.25">
      <c r="B30" s="242"/>
      <c r="C30" s="242"/>
    </row>
    <row r="31" spans="1:6" x14ac:dyDescent="0.25">
      <c r="B31" s="242"/>
      <c r="C31" s="242"/>
    </row>
    <row r="32" spans="1:6" x14ac:dyDescent="0.25">
      <c r="B32" s="242"/>
      <c r="C32" s="242"/>
    </row>
    <row r="33" spans="1:3" x14ac:dyDescent="0.25">
      <c r="B33" s="242"/>
      <c r="C33" s="242"/>
    </row>
    <row r="34" spans="1:3" x14ac:dyDescent="0.25">
      <c r="B34" s="242"/>
      <c r="C34" s="242"/>
    </row>
    <row r="35" spans="1:3" x14ac:dyDescent="0.25">
      <c r="B35" s="242"/>
      <c r="C35" s="242"/>
    </row>
    <row r="36" spans="1:3" x14ac:dyDescent="0.25">
      <c r="B36" s="242"/>
      <c r="C36" s="242"/>
    </row>
    <row r="37" spans="1:3" x14ac:dyDescent="0.25">
      <c r="B37" s="242"/>
      <c r="C37" s="242"/>
    </row>
    <row r="38" spans="1:3" x14ac:dyDescent="0.25">
      <c r="B38" s="242"/>
      <c r="C38" s="242"/>
    </row>
    <row r="39" spans="1:3" x14ac:dyDescent="0.25">
      <c r="B39" s="242"/>
      <c r="C39" s="242"/>
    </row>
    <row r="40" spans="1:3" x14ac:dyDescent="0.25">
      <c r="B40" s="242"/>
      <c r="C40" s="242"/>
    </row>
    <row r="41" spans="1:3" x14ac:dyDescent="0.25">
      <c r="B41" s="242"/>
      <c r="C41" s="242"/>
    </row>
    <row r="42" spans="1:3" x14ac:dyDescent="0.25">
      <c r="B42" s="242"/>
      <c r="C42" s="242"/>
    </row>
    <row r="43" spans="1:3" x14ac:dyDescent="0.25">
      <c r="B43" s="242"/>
      <c r="C43" s="242"/>
    </row>
    <row r="44" spans="1:3" x14ac:dyDescent="0.25">
      <c r="B44" s="242"/>
      <c r="C44" s="242"/>
    </row>
    <row r="45" spans="1:3" x14ac:dyDescent="0.25">
      <c r="B45" s="242"/>
      <c r="C45" s="242"/>
    </row>
    <row r="46" spans="1:3" x14ac:dyDescent="0.25">
      <c r="B46" s="242"/>
      <c r="C46" s="242"/>
    </row>
    <row r="47" spans="1:3" x14ac:dyDescent="0.25">
      <c r="A47" s="242"/>
      <c r="B47" s="242"/>
      <c r="C47" s="242"/>
    </row>
    <row r="48" spans="1:3" x14ac:dyDescent="0.25">
      <c r="A48" s="242"/>
      <c r="B48" s="242"/>
      <c r="C48" s="242"/>
    </row>
    <row r="49" spans="1:3" x14ac:dyDescent="0.25">
      <c r="A49" s="242"/>
      <c r="B49" s="242"/>
      <c r="C49" s="242"/>
    </row>
    <row r="50" spans="1:3" x14ac:dyDescent="0.25">
      <c r="A50" s="242"/>
      <c r="B50" s="242"/>
      <c r="C50" s="242"/>
    </row>
    <row r="51" spans="1:3" x14ac:dyDescent="0.25">
      <c r="A51" s="242"/>
      <c r="B51" s="242"/>
      <c r="C51" s="242"/>
    </row>
    <row r="52" spans="1:3" x14ac:dyDescent="0.25">
      <c r="A52" s="242"/>
      <c r="B52" s="242"/>
      <c r="C52" s="242"/>
    </row>
    <row r="53" spans="1:3" x14ac:dyDescent="0.25">
      <c r="A53" s="242"/>
      <c r="B53" s="242"/>
      <c r="C53" s="242"/>
    </row>
    <row r="54" spans="1:3" x14ac:dyDescent="0.25">
      <c r="A54" s="242"/>
      <c r="B54" s="242"/>
      <c r="C54" s="242"/>
    </row>
    <row r="55" spans="1:3" x14ac:dyDescent="0.25">
      <c r="A55" s="242"/>
      <c r="B55" s="242"/>
      <c r="C55" s="242"/>
    </row>
    <row r="56" spans="1:3" x14ac:dyDescent="0.25">
      <c r="A56" s="242"/>
      <c r="B56" s="242"/>
      <c r="C56" s="242"/>
    </row>
    <row r="57" spans="1:3" x14ac:dyDescent="0.25">
      <c r="A57" s="242"/>
      <c r="B57" s="242"/>
      <c r="C57" s="242"/>
    </row>
    <row r="58" spans="1:3" x14ac:dyDescent="0.25">
      <c r="A58" s="242"/>
      <c r="B58" s="242"/>
      <c r="C58" s="242"/>
    </row>
    <row r="59" spans="1:3" x14ac:dyDescent="0.25">
      <c r="A59" s="242"/>
      <c r="B59" s="242"/>
      <c r="C59" s="242"/>
    </row>
    <row r="60" spans="1:3" x14ac:dyDescent="0.25">
      <c r="A60" s="242"/>
      <c r="B60" s="242"/>
      <c r="C60" s="242"/>
    </row>
    <row r="61" spans="1:3" x14ac:dyDescent="0.25">
      <c r="A61" s="242"/>
      <c r="B61" s="242"/>
      <c r="C61" s="242"/>
    </row>
    <row r="62" spans="1:3" x14ac:dyDescent="0.25">
      <c r="A62" s="242"/>
      <c r="B62" s="242"/>
      <c r="C62" s="242"/>
    </row>
    <row r="63" spans="1:3" x14ac:dyDescent="0.25">
      <c r="A63" s="242"/>
      <c r="B63" s="242"/>
      <c r="C63" s="242"/>
    </row>
    <row r="64" spans="1:3" x14ac:dyDescent="0.25">
      <c r="A64" s="242"/>
      <c r="B64" s="242"/>
      <c r="C64" s="242"/>
    </row>
    <row r="65" spans="1:3" x14ac:dyDescent="0.25">
      <c r="A65" s="242"/>
      <c r="B65" s="242"/>
      <c r="C65" s="242"/>
    </row>
    <row r="66" spans="1:3" x14ac:dyDescent="0.25">
      <c r="A66" s="242"/>
      <c r="B66" s="242"/>
      <c r="C66" s="242"/>
    </row>
    <row r="67" spans="1:3" x14ac:dyDescent="0.25">
      <c r="A67" s="242"/>
      <c r="B67" s="242"/>
      <c r="C67" s="242"/>
    </row>
    <row r="68" spans="1:3" x14ac:dyDescent="0.25">
      <c r="A68" s="242"/>
      <c r="B68" s="242"/>
      <c r="C68" s="242"/>
    </row>
    <row r="69" spans="1:3" x14ac:dyDescent="0.25">
      <c r="A69" s="242"/>
      <c r="B69" s="242"/>
      <c r="C69" s="242"/>
    </row>
    <row r="70" spans="1:3" x14ac:dyDescent="0.25">
      <c r="A70" s="242"/>
      <c r="B70" s="242"/>
      <c r="C70" s="242"/>
    </row>
    <row r="71" spans="1:3" x14ac:dyDescent="0.25">
      <c r="A71" s="242"/>
      <c r="B71" s="242"/>
      <c r="C71" s="242"/>
    </row>
    <row r="72" spans="1:3" x14ac:dyDescent="0.25">
      <c r="A72" s="242"/>
      <c r="B72" s="242"/>
      <c r="C72" s="242"/>
    </row>
    <row r="73" spans="1:3" x14ac:dyDescent="0.25">
      <c r="A73" s="242"/>
      <c r="B73" s="242"/>
      <c r="C73" s="242"/>
    </row>
    <row r="74" spans="1:3" x14ac:dyDescent="0.25">
      <c r="A74" s="242"/>
      <c r="B74" s="242"/>
      <c r="C74" s="242"/>
    </row>
    <row r="75" spans="1:3" x14ac:dyDescent="0.25">
      <c r="A75" s="242"/>
      <c r="B75" s="242"/>
      <c r="C75" s="242"/>
    </row>
    <row r="76" spans="1:3" x14ac:dyDescent="0.25">
      <c r="A76" s="242"/>
      <c r="B76" s="242"/>
      <c r="C76" s="242"/>
    </row>
    <row r="77" spans="1:3" x14ac:dyDescent="0.25">
      <c r="A77" s="242"/>
      <c r="B77" s="242"/>
      <c r="C77" s="242"/>
    </row>
    <row r="78" spans="1:3" x14ac:dyDescent="0.25">
      <c r="A78" s="242"/>
      <c r="B78" s="242"/>
      <c r="C78" s="242"/>
    </row>
    <row r="79" spans="1:3" x14ac:dyDescent="0.25">
      <c r="B79" s="242"/>
      <c r="C79" s="242"/>
    </row>
    <row r="80" spans="1:3" x14ac:dyDescent="0.25">
      <c r="B80" s="242"/>
      <c r="C80" s="242"/>
    </row>
    <row r="81" spans="2:3" x14ac:dyDescent="0.25">
      <c r="B81" s="242"/>
      <c r="C81" s="242"/>
    </row>
    <row r="82" spans="2:3" x14ac:dyDescent="0.25">
      <c r="B82" s="242"/>
      <c r="C82" s="242"/>
    </row>
    <row r="83" spans="2:3" x14ac:dyDescent="0.25">
      <c r="B83" s="242"/>
      <c r="C83" s="242"/>
    </row>
    <row r="84" spans="2:3" x14ac:dyDescent="0.25">
      <c r="B84" s="242"/>
      <c r="C84" s="242"/>
    </row>
    <row r="85" spans="2:3" x14ac:dyDescent="0.25">
      <c r="B85" s="242"/>
      <c r="C85" s="242"/>
    </row>
    <row r="86" spans="2:3" x14ac:dyDescent="0.25">
      <c r="B86" s="242"/>
      <c r="C86" s="242"/>
    </row>
    <row r="87" spans="2:3" x14ac:dyDescent="0.25">
      <c r="B87" s="242"/>
      <c r="C87" s="242"/>
    </row>
    <row r="88" spans="2:3" x14ac:dyDescent="0.25">
      <c r="B88" s="242"/>
      <c r="C88" s="242"/>
    </row>
    <row r="89" spans="2:3" x14ac:dyDescent="0.25">
      <c r="B89" s="242"/>
      <c r="C89" s="242"/>
    </row>
    <row r="90" spans="2:3" x14ac:dyDescent="0.25">
      <c r="B90" s="242"/>
      <c r="C90" s="242"/>
    </row>
    <row r="91" spans="2:3" x14ac:dyDescent="0.25">
      <c r="B91" s="242"/>
      <c r="C91" s="242"/>
    </row>
    <row r="92" spans="2:3" x14ac:dyDescent="0.25">
      <c r="B92" s="242"/>
      <c r="C92" s="242"/>
    </row>
    <row r="93" spans="2:3" x14ac:dyDescent="0.25">
      <c r="B93" s="242"/>
      <c r="C93" s="242"/>
    </row>
    <row r="94" spans="2:3" x14ac:dyDescent="0.25">
      <c r="B94" s="242"/>
      <c r="C94" s="242"/>
    </row>
    <row r="95" spans="2:3" x14ac:dyDescent="0.25">
      <c r="B95" s="242"/>
      <c r="C95" s="242"/>
    </row>
    <row r="96" spans="2:3" x14ac:dyDescent="0.25">
      <c r="B96" s="242"/>
      <c r="C96" s="242"/>
    </row>
    <row r="97" spans="2:3" x14ac:dyDescent="0.25">
      <c r="B97" s="242"/>
      <c r="C97" s="242"/>
    </row>
    <row r="98" spans="2:3" x14ac:dyDescent="0.25">
      <c r="B98" s="242"/>
      <c r="C98" s="242"/>
    </row>
    <row r="99" spans="2:3" x14ac:dyDescent="0.25">
      <c r="B99" s="242"/>
      <c r="C99" s="242"/>
    </row>
    <row r="100" spans="2:3" x14ac:dyDescent="0.25">
      <c r="B100" s="242"/>
      <c r="C100" s="242"/>
    </row>
    <row r="101" spans="2:3" x14ac:dyDescent="0.25">
      <c r="B101" s="242"/>
      <c r="C101" s="242"/>
    </row>
    <row r="102" spans="2:3" x14ac:dyDescent="0.25">
      <c r="B102" s="242"/>
      <c r="C102" s="242"/>
    </row>
    <row r="103" spans="2:3" x14ac:dyDescent="0.25">
      <c r="B103" s="242"/>
      <c r="C103" s="242"/>
    </row>
    <row r="104" spans="2:3" x14ac:dyDescent="0.25">
      <c r="B104" s="242"/>
      <c r="C104" s="242"/>
    </row>
    <row r="105" spans="2:3" x14ac:dyDescent="0.25">
      <c r="B105" s="242"/>
      <c r="C105" s="242"/>
    </row>
    <row r="106" spans="2:3" x14ac:dyDescent="0.25">
      <c r="B106" s="242"/>
      <c r="C106" s="242"/>
    </row>
    <row r="107" spans="2:3" x14ac:dyDescent="0.25">
      <c r="B107" s="242"/>
      <c r="C107" s="242"/>
    </row>
    <row r="108" spans="2:3" x14ac:dyDescent="0.25">
      <c r="B108" s="242"/>
      <c r="C108" s="242"/>
    </row>
    <row r="109" spans="2:3" x14ac:dyDescent="0.25">
      <c r="B109" s="242"/>
      <c r="C109" s="242"/>
    </row>
    <row r="110" spans="2:3" x14ac:dyDescent="0.25">
      <c r="B110" s="242"/>
      <c r="C110" s="242"/>
    </row>
    <row r="111" spans="2:3" x14ac:dyDescent="0.25">
      <c r="B111" s="242"/>
      <c r="C111" s="242"/>
    </row>
    <row r="112" spans="2:3" x14ac:dyDescent="0.25">
      <c r="B112" s="242"/>
      <c r="C112" s="242"/>
    </row>
    <row r="113" spans="1:3" x14ac:dyDescent="0.25">
      <c r="B113" s="242"/>
      <c r="C113" s="242"/>
    </row>
    <row r="114" spans="1:3" x14ac:dyDescent="0.25">
      <c r="B114" s="242"/>
      <c r="C114" s="242"/>
    </row>
    <row r="115" spans="1:3" x14ac:dyDescent="0.25">
      <c r="B115" s="242"/>
      <c r="C115" s="242"/>
    </row>
    <row r="116" spans="1:3" x14ac:dyDescent="0.25">
      <c r="B116" s="242"/>
      <c r="C116" s="242"/>
    </row>
    <row r="117" spans="1:3" x14ac:dyDescent="0.25">
      <c r="B117" s="242"/>
      <c r="C117" s="242"/>
    </row>
    <row r="118" spans="1:3" x14ac:dyDescent="0.25">
      <c r="B118" s="242"/>
      <c r="C118" s="242"/>
    </row>
    <row r="119" spans="1:3" x14ac:dyDescent="0.25">
      <c r="B119" s="242"/>
      <c r="C119" s="242"/>
    </row>
    <row r="120" spans="1:3" x14ac:dyDescent="0.25">
      <c r="B120" s="242"/>
      <c r="C120" s="242"/>
    </row>
    <row r="121" spans="1:3" x14ac:dyDescent="0.25">
      <c r="B121" s="242"/>
      <c r="C121" s="242"/>
    </row>
    <row r="122" spans="1:3" x14ac:dyDescent="0.25">
      <c r="B122" s="242"/>
      <c r="C122" s="242"/>
    </row>
    <row r="123" spans="1:3" x14ac:dyDescent="0.25">
      <c r="B123" s="242"/>
      <c r="C123" s="242"/>
    </row>
    <row r="124" spans="1:3" x14ac:dyDescent="0.25">
      <c r="B124" s="242"/>
      <c r="C124" s="242"/>
    </row>
    <row r="125" spans="1:3" x14ac:dyDescent="0.25">
      <c r="B125" s="242"/>
      <c r="C125" s="242"/>
    </row>
    <row r="126" spans="1:3" x14ac:dyDescent="0.25">
      <c r="B126" s="242"/>
      <c r="C126" s="242"/>
    </row>
    <row r="127" spans="1:3" x14ac:dyDescent="0.25">
      <c r="A127" s="242"/>
      <c r="B127" s="242"/>
      <c r="C127" s="242"/>
    </row>
    <row r="128" spans="1:3" x14ac:dyDescent="0.25">
      <c r="A128" s="242"/>
      <c r="B128" s="242"/>
      <c r="C128" s="242"/>
    </row>
    <row r="129" spans="1:3" x14ac:dyDescent="0.25">
      <c r="A129" s="242"/>
      <c r="B129" s="242"/>
      <c r="C129" s="242"/>
    </row>
    <row r="130" spans="1:3" x14ac:dyDescent="0.25">
      <c r="A130" s="242"/>
      <c r="B130" s="242"/>
      <c r="C130" s="242"/>
    </row>
    <row r="131" spans="1:3" x14ac:dyDescent="0.25">
      <c r="A131" s="242"/>
      <c r="B131" s="242"/>
      <c r="C131" s="242"/>
    </row>
    <row r="132" spans="1:3" x14ac:dyDescent="0.25">
      <c r="A132" s="242"/>
      <c r="B132" s="242"/>
      <c r="C132" s="242"/>
    </row>
    <row r="133" spans="1:3" x14ac:dyDescent="0.25">
      <c r="A133" s="242"/>
      <c r="B133" s="242"/>
      <c r="C133" s="242"/>
    </row>
    <row r="134" spans="1:3" x14ac:dyDescent="0.25">
      <c r="A134" s="242"/>
      <c r="B134" s="242"/>
      <c r="C134" s="242"/>
    </row>
    <row r="135" spans="1:3" x14ac:dyDescent="0.25">
      <c r="A135" s="242"/>
      <c r="B135" s="242"/>
      <c r="C135" s="242"/>
    </row>
    <row r="136" spans="1:3" x14ac:dyDescent="0.25">
      <c r="A136" s="242"/>
      <c r="B136" s="242"/>
      <c r="C136" s="242"/>
    </row>
    <row r="137" spans="1:3" x14ac:dyDescent="0.25">
      <c r="A137" s="242"/>
      <c r="B137" s="242"/>
      <c r="C137" s="242"/>
    </row>
    <row r="138" spans="1:3" x14ac:dyDescent="0.25">
      <c r="A138" s="242"/>
      <c r="B138" s="242"/>
      <c r="C138" s="242"/>
    </row>
    <row r="139" spans="1:3" x14ac:dyDescent="0.25">
      <c r="A139" s="242"/>
      <c r="B139" s="242"/>
      <c r="C139" s="242"/>
    </row>
    <row r="140" spans="1:3" x14ac:dyDescent="0.25">
      <c r="A140" s="242"/>
      <c r="B140" s="242"/>
      <c r="C140" s="242"/>
    </row>
    <row r="141" spans="1:3" x14ac:dyDescent="0.25">
      <c r="A141" s="242"/>
      <c r="B141" s="242"/>
      <c r="C141" s="242"/>
    </row>
    <row r="142" spans="1:3" x14ac:dyDescent="0.25">
      <c r="A142" s="242"/>
      <c r="B142" s="242"/>
      <c r="C142" s="242"/>
    </row>
    <row r="143" spans="1:3" x14ac:dyDescent="0.25">
      <c r="A143" s="242"/>
      <c r="B143" s="242"/>
      <c r="C143" s="242"/>
    </row>
    <row r="144" spans="1:3" x14ac:dyDescent="0.25">
      <c r="A144" s="242"/>
      <c r="B144" s="242"/>
      <c r="C144" s="242"/>
    </row>
    <row r="145" spans="1:3" x14ac:dyDescent="0.25">
      <c r="A145" s="242"/>
      <c r="B145" s="242"/>
      <c r="C145" s="242"/>
    </row>
    <row r="146" spans="1:3" x14ac:dyDescent="0.25">
      <c r="A146" s="242"/>
      <c r="B146" s="242"/>
      <c r="C146" s="242"/>
    </row>
    <row r="147" spans="1:3" x14ac:dyDescent="0.25">
      <c r="A147" s="242"/>
      <c r="B147" s="242"/>
      <c r="C147" s="242"/>
    </row>
    <row r="148" spans="1:3" x14ac:dyDescent="0.25">
      <c r="A148" s="242"/>
      <c r="B148" s="242"/>
      <c r="C148" s="242"/>
    </row>
    <row r="149" spans="1:3" x14ac:dyDescent="0.25">
      <c r="A149" s="242"/>
      <c r="B149" s="242"/>
      <c r="C149" s="242"/>
    </row>
    <row r="150" spans="1:3" x14ac:dyDescent="0.25">
      <c r="A150" s="242"/>
      <c r="B150" s="242"/>
      <c r="C150" s="242"/>
    </row>
    <row r="151" spans="1:3" x14ac:dyDescent="0.25">
      <c r="A151" s="242"/>
      <c r="B151" s="242"/>
      <c r="C151" s="242"/>
    </row>
    <row r="152" spans="1:3" x14ac:dyDescent="0.25">
      <c r="A152" s="242"/>
      <c r="B152" s="242"/>
      <c r="C152" s="242"/>
    </row>
    <row r="153" spans="1:3" x14ac:dyDescent="0.25">
      <c r="A153" s="242"/>
      <c r="B153" s="242"/>
      <c r="C153" s="242"/>
    </row>
    <row r="154" spans="1:3" x14ac:dyDescent="0.25">
      <c r="A154" s="242"/>
      <c r="B154" s="242"/>
      <c r="C154" s="242"/>
    </row>
    <row r="155" spans="1:3" x14ac:dyDescent="0.25">
      <c r="A155" s="242"/>
      <c r="B155" s="242"/>
      <c r="C155" s="242"/>
    </row>
    <row r="156" spans="1:3" x14ac:dyDescent="0.25">
      <c r="A156" s="242"/>
      <c r="B156" s="242"/>
      <c r="C156" s="242"/>
    </row>
    <row r="157" spans="1:3" x14ac:dyDescent="0.25">
      <c r="A157" s="242"/>
      <c r="B157" s="242"/>
      <c r="C157" s="242"/>
    </row>
    <row r="158" spans="1:3" x14ac:dyDescent="0.25">
      <c r="A158" s="242"/>
      <c r="B158" s="242"/>
      <c r="C158" s="242"/>
    </row>
    <row r="159" spans="1:3" x14ac:dyDescent="0.25">
      <c r="B159" s="242"/>
      <c r="C159" s="242"/>
    </row>
    <row r="160" spans="1:3" x14ac:dyDescent="0.25">
      <c r="B160" s="242"/>
      <c r="C160" s="242"/>
    </row>
    <row r="161" spans="2:3" x14ac:dyDescent="0.25">
      <c r="B161" s="242"/>
      <c r="C161" s="242"/>
    </row>
    <row r="162" spans="2:3" x14ac:dyDescent="0.25">
      <c r="B162" s="242"/>
      <c r="C162" s="242"/>
    </row>
    <row r="163" spans="2:3" x14ac:dyDescent="0.25">
      <c r="B163" s="242"/>
      <c r="C163" s="242"/>
    </row>
    <row r="164" spans="2:3" x14ac:dyDescent="0.25">
      <c r="B164" s="242"/>
      <c r="C164" s="242"/>
    </row>
    <row r="165" spans="2:3" x14ac:dyDescent="0.25">
      <c r="B165" s="242"/>
      <c r="C165" s="242"/>
    </row>
    <row r="166" spans="2:3" x14ac:dyDescent="0.25">
      <c r="B166" s="242"/>
      <c r="C166" s="242"/>
    </row>
    <row r="167" spans="2:3" x14ac:dyDescent="0.25">
      <c r="B167" s="242"/>
      <c r="C167" s="242"/>
    </row>
    <row r="168" spans="2:3" x14ac:dyDescent="0.25">
      <c r="B168" s="242"/>
      <c r="C168" s="242"/>
    </row>
    <row r="169" spans="2:3" x14ac:dyDescent="0.25">
      <c r="B169" s="242"/>
      <c r="C169" s="242"/>
    </row>
    <row r="170" spans="2:3" x14ac:dyDescent="0.25">
      <c r="B170" s="242"/>
      <c r="C170" s="242"/>
    </row>
    <row r="171" spans="2:3" x14ac:dyDescent="0.25">
      <c r="B171" s="242"/>
      <c r="C171" s="242"/>
    </row>
    <row r="172" spans="2:3" x14ac:dyDescent="0.25">
      <c r="B172" s="242"/>
      <c r="C172" s="242"/>
    </row>
    <row r="173" spans="2:3" x14ac:dyDescent="0.25">
      <c r="B173" s="242"/>
      <c r="C173" s="242"/>
    </row>
    <row r="174" spans="2:3" x14ac:dyDescent="0.25">
      <c r="B174" s="242"/>
      <c r="C174" s="242"/>
    </row>
    <row r="175" spans="2:3" x14ac:dyDescent="0.25">
      <c r="B175" s="242"/>
      <c r="C175" s="242"/>
    </row>
    <row r="176" spans="2:3" x14ac:dyDescent="0.25">
      <c r="B176" s="242"/>
      <c r="C176" s="242"/>
    </row>
    <row r="177" spans="1:3" x14ac:dyDescent="0.25">
      <c r="B177" s="242"/>
      <c r="C177" s="242"/>
    </row>
    <row r="178" spans="1:3" x14ac:dyDescent="0.25">
      <c r="B178" s="242"/>
      <c r="C178" s="242"/>
    </row>
    <row r="179" spans="1:3" x14ac:dyDescent="0.25">
      <c r="B179" s="242"/>
      <c r="C179" s="242"/>
    </row>
    <row r="180" spans="1:3" x14ac:dyDescent="0.25">
      <c r="B180" s="242"/>
      <c r="C180" s="242"/>
    </row>
    <row r="181" spans="1:3" x14ac:dyDescent="0.25">
      <c r="B181" s="242"/>
      <c r="C181" s="242"/>
    </row>
    <row r="182" spans="1:3" x14ac:dyDescent="0.25">
      <c r="B182" s="242"/>
      <c r="C182" s="242"/>
    </row>
    <row r="183" spans="1:3" x14ac:dyDescent="0.25">
      <c r="B183" s="242"/>
      <c r="C183" s="242"/>
    </row>
    <row r="184" spans="1:3" x14ac:dyDescent="0.25">
      <c r="B184" s="242"/>
      <c r="C184" s="242"/>
    </row>
    <row r="185" spans="1:3" x14ac:dyDescent="0.25">
      <c r="B185" s="242"/>
      <c r="C185" s="242"/>
    </row>
    <row r="186" spans="1:3" x14ac:dyDescent="0.25">
      <c r="B186" s="242"/>
      <c r="C186" s="242"/>
    </row>
    <row r="187" spans="1:3" x14ac:dyDescent="0.25">
      <c r="B187" s="242"/>
      <c r="C187" s="242"/>
    </row>
    <row r="188" spans="1:3" x14ac:dyDescent="0.25">
      <c r="B188" s="242"/>
      <c r="C188" s="242"/>
    </row>
    <row r="189" spans="1:3" x14ac:dyDescent="0.25">
      <c r="B189" s="242"/>
      <c r="C189" s="242"/>
    </row>
    <row r="190" spans="1:3" x14ac:dyDescent="0.25">
      <c r="B190" s="242"/>
      <c r="C190" s="242"/>
    </row>
    <row r="191" spans="1:3" x14ac:dyDescent="0.25">
      <c r="A191" s="242"/>
      <c r="B191" s="242"/>
      <c r="C191" s="242"/>
    </row>
    <row r="192" spans="1:3" x14ac:dyDescent="0.25">
      <c r="A192" s="242"/>
      <c r="B192" s="242"/>
      <c r="C192" s="242"/>
    </row>
    <row r="193" spans="1:3" x14ac:dyDescent="0.25">
      <c r="A193" s="242"/>
      <c r="B193" s="242"/>
      <c r="C193" s="242"/>
    </row>
    <row r="194" spans="1:3" x14ac:dyDescent="0.25">
      <c r="A194" s="242"/>
      <c r="B194" s="242"/>
      <c r="C194" s="242"/>
    </row>
    <row r="195" spans="1:3" x14ac:dyDescent="0.25">
      <c r="A195" s="242"/>
      <c r="B195" s="242"/>
      <c r="C195" s="242"/>
    </row>
    <row r="196" spans="1:3" x14ac:dyDescent="0.25">
      <c r="A196" s="242"/>
      <c r="B196" s="242"/>
      <c r="C196" s="242"/>
    </row>
    <row r="197" spans="1:3" x14ac:dyDescent="0.25">
      <c r="A197" s="242"/>
      <c r="B197" s="242"/>
      <c r="C197" s="242"/>
    </row>
    <row r="198" spans="1:3" x14ac:dyDescent="0.25">
      <c r="A198" s="242"/>
      <c r="B198" s="242"/>
      <c r="C198" s="242"/>
    </row>
    <row r="199" spans="1:3" x14ac:dyDescent="0.25">
      <c r="A199" s="242"/>
      <c r="B199" s="242"/>
      <c r="C199" s="242"/>
    </row>
    <row r="200" spans="1:3" x14ac:dyDescent="0.25">
      <c r="A200" s="242"/>
      <c r="B200" s="242"/>
      <c r="C200" s="242"/>
    </row>
    <row r="201" spans="1:3" x14ac:dyDescent="0.25">
      <c r="A201" s="242"/>
      <c r="B201" s="242"/>
      <c r="C201" s="242"/>
    </row>
    <row r="202" spans="1:3" x14ac:dyDescent="0.25">
      <c r="A202" s="242"/>
      <c r="B202" s="242"/>
      <c r="C202" s="242"/>
    </row>
    <row r="203" spans="1:3" x14ac:dyDescent="0.25">
      <c r="A203" s="242"/>
      <c r="B203" s="242"/>
      <c r="C203" s="242"/>
    </row>
    <row r="204" spans="1:3" x14ac:dyDescent="0.25">
      <c r="A204" s="242"/>
      <c r="B204" s="242"/>
      <c r="C204" s="242"/>
    </row>
    <row r="205" spans="1:3" x14ac:dyDescent="0.25">
      <c r="A205" s="242"/>
      <c r="B205" s="242"/>
      <c r="C205" s="242"/>
    </row>
    <row r="206" spans="1:3" x14ac:dyDescent="0.25">
      <c r="A206" s="242"/>
      <c r="B206" s="242"/>
      <c r="C206" s="242"/>
    </row>
    <row r="207" spans="1:3" x14ac:dyDescent="0.25">
      <c r="A207" s="242"/>
      <c r="B207" s="242"/>
      <c r="C207" s="242"/>
    </row>
    <row r="208" spans="1:3" x14ac:dyDescent="0.25">
      <c r="A208" s="242"/>
      <c r="B208" s="242"/>
      <c r="C208" s="242"/>
    </row>
    <row r="209" spans="1:3" x14ac:dyDescent="0.25">
      <c r="A209" s="242"/>
      <c r="B209" s="242"/>
      <c r="C209" s="242"/>
    </row>
    <row r="210" spans="1:3" x14ac:dyDescent="0.25">
      <c r="A210" s="242"/>
      <c r="B210" s="242"/>
      <c r="C210" s="242"/>
    </row>
    <row r="211" spans="1:3" x14ac:dyDescent="0.25">
      <c r="A211" s="242"/>
      <c r="B211" s="242"/>
      <c r="C211" s="242"/>
    </row>
    <row r="212" spans="1:3" x14ac:dyDescent="0.25">
      <c r="A212" s="242"/>
      <c r="B212" s="242"/>
      <c r="C212" s="242"/>
    </row>
    <row r="213" spans="1:3" x14ac:dyDescent="0.25">
      <c r="A213" s="242"/>
      <c r="B213" s="242"/>
      <c r="C213" s="242"/>
    </row>
    <row r="214" spans="1:3" x14ac:dyDescent="0.25">
      <c r="A214" s="242"/>
      <c r="B214" s="242"/>
      <c r="C214" s="242"/>
    </row>
    <row r="215" spans="1:3" x14ac:dyDescent="0.25">
      <c r="A215" s="242"/>
      <c r="B215" s="242"/>
      <c r="C215" s="242"/>
    </row>
    <row r="216" spans="1:3" x14ac:dyDescent="0.25">
      <c r="A216" s="242"/>
      <c r="B216" s="242"/>
      <c r="C216" s="242"/>
    </row>
    <row r="217" spans="1:3" x14ac:dyDescent="0.25">
      <c r="A217" s="242"/>
      <c r="B217" s="242"/>
      <c r="C217" s="242"/>
    </row>
    <row r="218" spans="1:3" x14ac:dyDescent="0.25">
      <c r="A218" s="242"/>
      <c r="B218" s="242"/>
      <c r="C218" s="242"/>
    </row>
    <row r="219" spans="1:3" x14ac:dyDescent="0.25">
      <c r="A219" s="242"/>
      <c r="B219" s="242"/>
      <c r="C219" s="242"/>
    </row>
    <row r="220" spans="1:3" x14ac:dyDescent="0.25">
      <c r="A220" s="242"/>
      <c r="B220" s="242"/>
      <c r="C220" s="242"/>
    </row>
    <row r="221" spans="1:3" x14ac:dyDescent="0.25">
      <c r="A221" s="242"/>
      <c r="B221" s="242"/>
      <c r="C221" s="242"/>
    </row>
    <row r="222" spans="1:3" x14ac:dyDescent="0.25">
      <c r="A222" s="242"/>
      <c r="B222" s="242"/>
      <c r="C222" s="242"/>
    </row>
    <row r="223" spans="1:3" x14ac:dyDescent="0.25">
      <c r="B223" s="242"/>
      <c r="C223" s="242"/>
    </row>
    <row r="224" spans="1:3" x14ac:dyDescent="0.25">
      <c r="B224" s="242"/>
      <c r="C224" s="242"/>
    </row>
    <row r="225" spans="2:3" x14ac:dyDescent="0.25">
      <c r="B225" s="242"/>
      <c r="C225" s="242"/>
    </row>
    <row r="226" spans="2:3" x14ac:dyDescent="0.25">
      <c r="B226" s="242"/>
      <c r="C226" s="242"/>
    </row>
    <row r="227" spans="2:3" x14ac:dyDescent="0.25">
      <c r="B227" s="242"/>
      <c r="C227" s="242"/>
    </row>
    <row r="228" spans="2:3" x14ac:dyDescent="0.25">
      <c r="B228" s="242"/>
      <c r="C228" s="242"/>
    </row>
    <row r="229" spans="2:3" x14ac:dyDescent="0.25">
      <c r="B229" s="242"/>
      <c r="C229" s="242"/>
    </row>
    <row r="230" spans="2:3" x14ac:dyDescent="0.25">
      <c r="B230" s="242"/>
      <c r="C230" s="242"/>
    </row>
    <row r="231" spans="2:3" x14ac:dyDescent="0.25">
      <c r="B231" s="242"/>
      <c r="C231" s="242"/>
    </row>
    <row r="232" spans="2:3" x14ac:dyDescent="0.25">
      <c r="B232" s="242"/>
      <c r="C232" s="242"/>
    </row>
    <row r="233" spans="2:3" x14ac:dyDescent="0.25">
      <c r="B233" s="242"/>
      <c r="C233" s="242"/>
    </row>
    <row r="234" spans="2:3" x14ac:dyDescent="0.25">
      <c r="B234" s="242"/>
      <c r="C234" s="242"/>
    </row>
    <row r="235" spans="2:3" x14ac:dyDescent="0.25">
      <c r="B235" s="242"/>
      <c r="C235" s="242"/>
    </row>
    <row r="236" spans="2:3" x14ac:dyDescent="0.25">
      <c r="B236" s="242"/>
      <c r="C236" s="242"/>
    </row>
    <row r="237" spans="2:3" x14ac:dyDescent="0.25">
      <c r="B237" s="242"/>
      <c r="C237" s="242"/>
    </row>
    <row r="238" spans="2:3" x14ac:dyDescent="0.25">
      <c r="B238" s="242"/>
      <c r="C238" s="242"/>
    </row>
    <row r="239" spans="2:3" x14ac:dyDescent="0.25">
      <c r="B239" s="242"/>
      <c r="C239" s="242"/>
    </row>
    <row r="240" spans="2:3" x14ac:dyDescent="0.25">
      <c r="B240" s="242"/>
      <c r="C240" s="242"/>
    </row>
    <row r="241" spans="1:3" x14ac:dyDescent="0.25">
      <c r="B241" s="242"/>
      <c r="C241" s="242"/>
    </row>
    <row r="242" spans="1:3" x14ac:dyDescent="0.25">
      <c r="B242" s="242"/>
      <c r="C242" s="242"/>
    </row>
    <row r="243" spans="1:3" x14ac:dyDescent="0.25">
      <c r="B243" s="242"/>
      <c r="C243" s="242"/>
    </row>
    <row r="244" spans="1:3" x14ac:dyDescent="0.25">
      <c r="B244" s="242"/>
      <c r="C244" s="242"/>
    </row>
    <row r="245" spans="1:3" x14ac:dyDescent="0.25">
      <c r="B245" s="242"/>
      <c r="C245" s="242"/>
    </row>
    <row r="246" spans="1:3" x14ac:dyDescent="0.25">
      <c r="B246" s="242"/>
      <c r="C246" s="242"/>
    </row>
    <row r="247" spans="1:3" x14ac:dyDescent="0.25">
      <c r="B247" s="242"/>
      <c r="C247" s="242"/>
    </row>
    <row r="248" spans="1:3" x14ac:dyDescent="0.25">
      <c r="B248" s="242"/>
      <c r="C248" s="242"/>
    </row>
    <row r="249" spans="1:3" x14ac:dyDescent="0.25">
      <c r="B249" s="242"/>
      <c r="C249" s="242"/>
    </row>
    <row r="250" spans="1:3" x14ac:dyDescent="0.25">
      <c r="B250" s="242"/>
      <c r="C250" s="242"/>
    </row>
    <row r="251" spans="1:3" x14ac:dyDescent="0.25">
      <c r="B251" s="242"/>
      <c r="C251" s="242"/>
    </row>
    <row r="252" spans="1:3" x14ac:dyDescent="0.25">
      <c r="B252" s="242"/>
      <c r="C252" s="242"/>
    </row>
    <row r="253" spans="1:3" x14ac:dyDescent="0.25">
      <c r="B253" s="242"/>
      <c r="C253" s="242"/>
    </row>
    <row r="254" spans="1:3" x14ac:dyDescent="0.25">
      <c r="B254" s="242"/>
      <c r="C254" s="242"/>
    </row>
    <row r="255" spans="1:3" x14ac:dyDescent="0.25">
      <c r="A255" s="242"/>
      <c r="B255" s="242"/>
      <c r="C255" s="242"/>
    </row>
    <row r="256" spans="1:3" x14ac:dyDescent="0.25">
      <c r="A256" s="242"/>
      <c r="B256" s="242"/>
      <c r="C256" s="242"/>
    </row>
    <row r="257" spans="1:3" x14ac:dyDescent="0.25">
      <c r="A257" s="242"/>
      <c r="B257" s="242"/>
      <c r="C257" s="242"/>
    </row>
    <row r="258" spans="1:3" x14ac:dyDescent="0.25">
      <c r="A258" s="242"/>
      <c r="B258" s="242"/>
      <c r="C258" s="242"/>
    </row>
    <row r="259" spans="1:3" x14ac:dyDescent="0.25">
      <c r="A259" s="242"/>
      <c r="B259" s="242"/>
      <c r="C259" s="242"/>
    </row>
    <row r="260" spans="1:3" x14ac:dyDescent="0.25">
      <c r="A260" s="242"/>
      <c r="B260" s="242"/>
      <c r="C260" s="242"/>
    </row>
    <row r="261" spans="1:3" x14ac:dyDescent="0.25">
      <c r="A261" s="242"/>
      <c r="B261" s="242"/>
      <c r="C261" s="242"/>
    </row>
    <row r="262" spans="1:3" x14ac:dyDescent="0.25">
      <c r="A262" s="242"/>
      <c r="B262" s="242"/>
      <c r="C262" s="242"/>
    </row>
    <row r="263" spans="1:3" x14ac:dyDescent="0.25">
      <c r="A263" s="242"/>
      <c r="B263" s="242"/>
      <c r="C263" s="242"/>
    </row>
    <row r="264" spans="1:3" x14ac:dyDescent="0.25">
      <c r="A264" s="242"/>
      <c r="B264" s="242"/>
      <c r="C264" s="242"/>
    </row>
    <row r="265" spans="1:3" x14ac:dyDescent="0.25">
      <c r="A265" s="242"/>
      <c r="B265" s="242"/>
      <c r="C265" s="242"/>
    </row>
    <row r="266" spans="1:3" x14ac:dyDescent="0.25">
      <c r="A266" s="242"/>
      <c r="B266" s="242"/>
      <c r="C266" s="242"/>
    </row>
    <row r="267" spans="1:3" x14ac:dyDescent="0.25">
      <c r="A267" s="242"/>
      <c r="B267" s="242"/>
      <c r="C267" s="242"/>
    </row>
    <row r="268" spans="1:3" x14ac:dyDescent="0.25">
      <c r="A268" s="242"/>
      <c r="B268" s="242"/>
      <c r="C268" s="242"/>
    </row>
    <row r="269" spans="1:3" x14ac:dyDescent="0.25">
      <c r="A269" s="242"/>
      <c r="B269" s="242"/>
      <c r="C269" s="242"/>
    </row>
    <row r="270" spans="1:3" x14ac:dyDescent="0.25">
      <c r="A270" s="242"/>
      <c r="B270" s="242"/>
      <c r="C270" s="242"/>
    </row>
    <row r="271" spans="1:3" x14ac:dyDescent="0.25">
      <c r="A271" s="242"/>
      <c r="B271" s="242"/>
      <c r="C271" s="242"/>
    </row>
    <row r="272" spans="1:3" x14ac:dyDescent="0.25">
      <c r="A272" s="242"/>
      <c r="B272" s="242"/>
      <c r="C272" s="242"/>
    </row>
    <row r="273" spans="1:3" x14ac:dyDescent="0.25">
      <c r="A273" s="242"/>
      <c r="B273" s="242"/>
      <c r="C273" s="242"/>
    </row>
    <row r="274" spans="1:3" x14ac:dyDescent="0.25">
      <c r="A274" s="242"/>
      <c r="B274" s="242"/>
      <c r="C274" s="242"/>
    </row>
    <row r="275" spans="1:3" x14ac:dyDescent="0.25">
      <c r="A275" s="242"/>
      <c r="B275" s="242"/>
      <c r="C275" s="242"/>
    </row>
    <row r="276" spans="1:3" x14ac:dyDescent="0.25">
      <c r="A276" s="242"/>
      <c r="B276" s="242"/>
      <c r="C276" s="242"/>
    </row>
    <row r="277" spans="1:3" x14ac:dyDescent="0.25">
      <c r="A277" s="242"/>
      <c r="B277" s="242"/>
      <c r="C277" s="242"/>
    </row>
    <row r="278" spans="1:3" x14ac:dyDescent="0.25">
      <c r="A278" s="242"/>
      <c r="B278" s="242"/>
      <c r="C278" s="242"/>
    </row>
    <row r="279" spans="1:3" x14ac:dyDescent="0.25">
      <c r="A279" s="242"/>
      <c r="B279" s="242"/>
      <c r="C279" s="242"/>
    </row>
    <row r="280" spans="1:3" x14ac:dyDescent="0.25">
      <c r="A280" s="242"/>
      <c r="B280" s="242"/>
      <c r="C280" s="242"/>
    </row>
    <row r="281" spans="1:3" x14ac:dyDescent="0.25">
      <c r="A281" s="242"/>
      <c r="B281" s="242"/>
      <c r="C281" s="242"/>
    </row>
    <row r="282" spans="1:3" x14ac:dyDescent="0.25">
      <c r="A282" s="242"/>
      <c r="B282" s="242"/>
      <c r="C282" s="242"/>
    </row>
    <row r="283" spans="1:3" x14ac:dyDescent="0.25">
      <c r="A283" s="242"/>
      <c r="B283" s="242"/>
      <c r="C283" s="242"/>
    </row>
    <row r="284" spans="1:3" x14ac:dyDescent="0.25">
      <c r="A284" s="242"/>
      <c r="B284" s="242"/>
      <c r="C284" s="242"/>
    </row>
    <row r="285" spans="1:3" x14ac:dyDescent="0.25">
      <c r="A285" s="242"/>
      <c r="B285" s="242"/>
      <c r="C285" s="242"/>
    </row>
    <row r="286" spans="1:3" x14ac:dyDescent="0.25">
      <c r="A286" s="242"/>
      <c r="B286" s="242"/>
      <c r="C286" s="242"/>
    </row>
    <row r="287" spans="1:3" x14ac:dyDescent="0.25">
      <c r="B287" s="242"/>
    </row>
    <row r="288" spans="1:3" x14ac:dyDescent="0.25">
      <c r="B288" s="242"/>
    </row>
    <row r="289" spans="2:2" x14ac:dyDescent="0.25">
      <c r="B289" s="242"/>
    </row>
    <row r="290" spans="2:2" x14ac:dyDescent="0.25">
      <c r="B290" s="242"/>
    </row>
    <row r="291" spans="2:2" x14ac:dyDescent="0.25">
      <c r="B291" s="242"/>
    </row>
    <row r="292" spans="2:2" x14ac:dyDescent="0.25">
      <c r="B292" s="242"/>
    </row>
    <row r="293" spans="2:2" x14ac:dyDescent="0.25">
      <c r="B293" s="242"/>
    </row>
    <row r="294" spans="2:2" x14ac:dyDescent="0.25">
      <c r="B294" s="242"/>
    </row>
    <row r="295" spans="2:2" x14ac:dyDescent="0.25">
      <c r="B295" s="242"/>
    </row>
    <row r="296" spans="2:2" x14ac:dyDescent="0.25">
      <c r="B296" s="242"/>
    </row>
    <row r="297" spans="2:2" x14ac:dyDescent="0.25">
      <c r="B297" s="242"/>
    </row>
    <row r="298" spans="2:2" x14ac:dyDescent="0.25">
      <c r="B298" s="242"/>
    </row>
    <row r="299" spans="2:2" x14ac:dyDescent="0.25">
      <c r="B299" s="242"/>
    </row>
    <row r="300" spans="2:2" x14ac:dyDescent="0.25">
      <c r="B300" s="242"/>
    </row>
    <row r="301" spans="2:2" x14ac:dyDescent="0.25">
      <c r="B301" s="242"/>
    </row>
    <row r="302" spans="2:2" x14ac:dyDescent="0.25">
      <c r="B302" s="242"/>
    </row>
    <row r="303" spans="2:2" x14ac:dyDescent="0.25">
      <c r="B303" s="242"/>
    </row>
    <row r="304" spans="2:2" x14ac:dyDescent="0.25">
      <c r="B304" s="242"/>
    </row>
    <row r="305" spans="2:3" x14ac:dyDescent="0.25">
      <c r="B305" s="242"/>
    </row>
    <row r="306" spans="2:3" x14ac:dyDescent="0.25">
      <c r="B306" s="242"/>
    </row>
    <row r="307" spans="2:3" x14ac:dyDescent="0.25">
      <c r="B307" s="242"/>
    </row>
    <row r="308" spans="2:3" x14ac:dyDescent="0.25">
      <c r="B308" s="242"/>
    </row>
    <row r="309" spans="2:3" x14ac:dyDescent="0.25">
      <c r="B309" s="242"/>
    </row>
    <row r="310" spans="2:3" x14ac:dyDescent="0.25">
      <c r="B310" s="242"/>
    </row>
    <row r="311" spans="2:3" x14ac:dyDescent="0.25">
      <c r="B311" s="242"/>
    </row>
    <row r="312" spans="2:3" x14ac:dyDescent="0.25">
      <c r="B312" s="242"/>
    </row>
    <row r="313" spans="2:3" x14ac:dyDescent="0.25">
      <c r="B313" s="242"/>
    </row>
    <row r="314" spans="2:3" x14ac:dyDescent="0.25">
      <c r="B314" s="242"/>
    </row>
    <row r="315" spans="2:3" x14ac:dyDescent="0.25">
      <c r="B315" s="242"/>
    </row>
    <row r="316" spans="2:3" x14ac:dyDescent="0.25">
      <c r="B316" s="242"/>
    </row>
    <row r="317" spans="2:3" x14ac:dyDescent="0.25">
      <c r="B317" s="242"/>
    </row>
    <row r="318" spans="2:3" x14ac:dyDescent="0.25">
      <c r="B318" s="242"/>
    </row>
    <row r="319" spans="2:3" x14ac:dyDescent="0.25">
      <c r="B319" s="242"/>
      <c r="C319" s="242"/>
    </row>
    <row r="320" spans="2:3" x14ac:dyDescent="0.25">
      <c r="B320" s="242"/>
      <c r="C320" s="242"/>
    </row>
    <row r="321" spans="2:3" x14ac:dyDescent="0.25">
      <c r="B321" s="242"/>
      <c r="C321" s="242"/>
    </row>
    <row r="322" spans="2:3" x14ac:dyDescent="0.25">
      <c r="B322" s="242"/>
      <c r="C322" s="242"/>
    </row>
    <row r="323" spans="2:3" x14ac:dyDescent="0.25">
      <c r="B323" s="242"/>
      <c r="C323" s="242"/>
    </row>
    <row r="324" spans="2:3" x14ac:dyDescent="0.25">
      <c r="B324" s="242"/>
      <c r="C324" s="242"/>
    </row>
    <row r="325" spans="2:3" x14ac:dyDescent="0.25">
      <c r="B325" s="242"/>
      <c r="C325" s="242"/>
    </row>
    <row r="326" spans="2:3" x14ac:dyDescent="0.25">
      <c r="B326" s="242"/>
      <c r="C326" s="242"/>
    </row>
    <row r="327" spans="2:3" x14ac:dyDescent="0.25">
      <c r="B327" s="242"/>
      <c r="C327" s="242"/>
    </row>
    <row r="328" spans="2:3" x14ac:dyDescent="0.25">
      <c r="B328" s="242"/>
      <c r="C328" s="242"/>
    </row>
    <row r="329" spans="2:3" x14ac:dyDescent="0.25">
      <c r="B329" s="242"/>
      <c r="C329" s="242"/>
    </row>
    <row r="330" spans="2:3" x14ac:dyDescent="0.25">
      <c r="B330" s="242"/>
      <c r="C330" s="242"/>
    </row>
    <row r="331" spans="2:3" x14ac:dyDescent="0.25">
      <c r="B331" s="242"/>
      <c r="C331" s="242"/>
    </row>
    <row r="332" spans="2:3" x14ac:dyDescent="0.25">
      <c r="B332" s="242"/>
      <c r="C332" s="242"/>
    </row>
    <row r="333" spans="2:3" x14ac:dyDescent="0.25">
      <c r="B333" s="242"/>
      <c r="C333" s="242"/>
    </row>
    <row r="334" spans="2:3" x14ac:dyDescent="0.25">
      <c r="B334" s="242"/>
      <c r="C334" s="242"/>
    </row>
    <row r="335" spans="2:3" x14ac:dyDescent="0.25">
      <c r="B335" s="242"/>
      <c r="C335" s="242"/>
    </row>
    <row r="336" spans="2:3" x14ac:dyDescent="0.25">
      <c r="B336" s="242"/>
      <c r="C336" s="242"/>
    </row>
    <row r="337" spans="2:3" x14ac:dyDescent="0.25">
      <c r="B337" s="242"/>
      <c r="C337" s="242"/>
    </row>
    <row r="338" spans="2:3" x14ac:dyDescent="0.25">
      <c r="B338" s="242"/>
      <c r="C338" s="242"/>
    </row>
    <row r="339" spans="2:3" x14ac:dyDescent="0.25">
      <c r="B339" s="242"/>
      <c r="C339" s="242"/>
    </row>
    <row r="340" spans="2:3" x14ac:dyDescent="0.25">
      <c r="B340" s="242"/>
      <c r="C340" s="242"/>
    </row>
    <row r="341" spans="2:3" x14ac:dyDescent="0.25">
      <c r="B341" s="242"/>
      <c r="C341" s="242"/>
    </row>
    <row r="342" spans="2:3" x14ac:dyDescent="0.25">
      <c r="B342" s="242"/>
      <c r="C342" s="242"/>
    </row>
    <row r="343" spans="2:3" x14ac:dyDescent="0.25">
      <c r="B343" s="242"/>
      <c r="C343" s="242"/>
    </row>
    <row r="344" spans="2:3" x14ac:dyDescent="0.25">
      <c r="B344" s="242"/>
      <c r="C344" s="242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75"/>
  <sheetViews>
    <sheetView zoomScaleNormal="100" workbookViewId="0"/>
  </sheetViews>
  <sheetFormatPr defaultColWidth="8.81640625" defaultRowHeight="12.5" x14ac:dyDescent="0.25"/>
  <cols>
    <col min="1" max="1" width="56.1796875" style="66" customWidth="1"/>
    <col min="2" max="2" width="23.81640625" style="1" customWidth="1"/>
    <col min="3" max="3" width="22.6328125" style="1" customWidth="1"/>
    <col min="4" max="4" width="18.7265625" style="1" customWidth="1"/>
    <col min="5" max="5" width="14.36328125" style="1" customWidth="1"/>
    <col min="6" max="6" width="66.54296875" style="143" customWidth="1"/>
    <col min="7" max="7" width="23.81640625" style="143" customWidth="1"/>
    <col min="8" max="8" width="22.6328125" style="144" customWidth="1"/>
    <col min="9" max="9" width="17.81640625" style="144" bestFit="1" customWidth="1"/>
    <col min="10" max="16384" width="8.81640625" style="1"/>
  </cols>
  <sheetData>
    <row r="1" spans="1:11" ht="13" thickBot="1" x14ac:dyDescent="0.3">
      <c r="K1" s="33" t="s">
        <v>313</v>
      </c>
    </row>
    <row r="2" spans="1:11" ht="13" x14ac:dyDescent="0.3">
      <c r="A2" s="331" t="s">
        <v>610</v>
      </c>
      <c r="B2" s="332"/>
      <c r="C2" s="332"/>
      <c r="D2" s="332"/>
      <c r="E2" s="333"/>
      <c r="F2" s="145"/>
    </row>
    <row r="3" spans="1:11" ht="25.5" customHeight="1" x14ac:dyDescent="0.25">
      <c r="A3" s="68" t="s">
        <v>263</v>
      </c>
      <c r="B3" s="69" t="s">
        <v>581</v>
      </c>
      <c r="C3" s="69" t="s">
        <v>611</v>
      </c>
      <c r="D3" s="71" t="s">
        <v>264</v>
      </c>
      <c r="E3" s="71" t="s">
        <v>265</v>
      </c>
    </row>
    <row r="4" spans="1:11" x14ac:dyDescent="0.25">
      <c r="A4" s="70" t="s">
        <v>335</v>
      </c>
      <c r="B4" s="3">
        <f>B275</f>
        <v>11525.277289569989</v>
      </c>
      <c r="C4" s="3">
        <f>C275</f>
        <v>10935.767857789988</v>
      </c>
      <c r="D4" s="4">
        <f>C4-B4</f>
        <v>-589.50943178000125</v>
      </c>
      <c r="E4" s="5">
        <f>(C4/B4)-1</f>
        <v>-5.1149262353408886E-2</v>
      </c>
      <c r="H4" s="146"/>
    </row>
    <row r="5" spans="1:11" x14ac:dyDescent="0.25">
      <c r="A5" s="70" t="s">
        <v>266</v>
      </c>
      <c r="B5" s="3">
        <f>G275</f>
        <v>11824.328940279996</v>
      </c>
      <c r="C5" s="3">
        <f>H275</f>
        <v>11820.719491430003</v>
      </c>
      <c r="D5" s="4">
        <f>C5-B5</f>
        <v>-3.6094488499929867</v>
      </c>
      <c r="E5" s="5">
        <f>(C5/B5)-1</f>
        <v>-3.0525612643417244E-4</v>
      </c>
    </row>
    <row r="6" spans="1:11" ht="13" x14ac:dyDescent="0.3">
      <c r="A6" s="71" t="s">
        <v>267</v>
      </c>
      <c r="B6" s="7">
        <f>(B4-B5)</f>
        <v>-299.05165071000738</v>
      </c>
      <c r="C6" s="7">
        <f>(C4-C5)</f>
        <v>-884.95163364001564</v>
      </c>
      <c r="D6" s="7">
        <f>C6-B6</f>
        <v>-585.89998293000826</v>
      </c>
      <c r="E6" s="8">
        <f>(C6/B6)-1</f>
        <v>1.9591932749375118</v>
      </c>
    </row>
    <row r="7" spans="1:11" ht="13" x14ac:dyDescent="0.3">
      <c r="A7" s="72"/>
      <c r="B7" s="10"/>
      <c r="C7" s="11"/>
      <c r="D7" s="10"/>
      <c r="E7" s="12"/>
    </row>
    <row r="8" spans="1:11" s="15" customFormat="1" ht="13" x14ac:dyDescent="0.3">
      <c r="A8" s="73"/>
      <c r="B8" s="13"/>
      <c r="C8" s="13"/>
      <c r="D8" s="13"/>
      <c r="E8" s="14"/>
      <c r="F8" s="147"/>
      <c r="G8" s="147"/>
      <c r="H8" s="148"/>
      <c r="I8" s="148"/>
    </row>
    <row r="9" spans="1:11" ht="13" x14ac:dyDescent="0.3">
      <c r="A9" s="334" t="s">
        <v>558</v>
      </c>
      <c r="B9" s="334"/>
      <c r="C9" s="334"/>
      <c r="D9" s="334"/>
      <c r="F9" s="335" t="s">
        <v>559</v>
      </c>
      <c r="G9" s="335"/>
      <c r="H9" s="335"/>
      <c r="I9" s="335"/>
    </row>
    <row r="10" spans="1:11" ht="24.5" customHeight="1" x14ac:dyDescent="0.25">
      <c r="A10" s="69" t="s">
        <v>483</v>
      </c>
      <c r="B10" s="69" t="s">
        <v>581</v>
      </c>
      <c r="C10" s="69" t="s">
        <v>611</v>
      </c>
      <c r="D10" s="2" t="s">
        <v>264</v>
      </c>
      <c r="F10" s="69" t="s">
        <v>483</v>
      </c>
      <c r="G10" s="69" t="s">
        <v>581</v>
      </c>
      <c r="H10" s="69" t="s">
        <v>611</v>
      </c>
      <c r="I10" s="2" t="s">
        <v>264</v>
      </c>
    </row>
    <row r="11" spans="1:11" s="67" customFormat="1" x14ac:dyDescent="0.25">
      <c r="A11" s="23" t="s">
        <v>151</v>
      </c>
      <c r="B11" s="102">
        <v>4079.51945634</v>
      </c>
      <c r="C11" s="198">
        <v>3492.3881958299999</v>
      </c>
      <c r="D11" s="101">
        <v>-587.13126051000017</v>
      </c>
      <c r="E11" s="74"/>
      <c r="F11" s="23" t="s">
        <v>201</v>
      </c>
      <c r="G11" s="102">
        <v>42.288072979999995</v>
      </c>
      <c r="H11" s="198">
        <v>24.680533100000002</v>
      </c>
      <c r="I11" s="102">
        <v>-17.607539879999994</v>
      </c>
      <c r="J11" s="74"/>
    </row>
    <row r="12" spans="1:11" s="67" customFormat="1" x14ac:dyDescent="0.25">
      <c r="A12" s="23" t="s">
        <v>47</v>
      </c>
      <c r="B12" s="102">
        <v>90.356192250000007</v>
      </c>
      <c r="C12" s="199">
        <v>89.071305030000005</v>
      </c>
      <c r="D12" s="101">
        <v>-1.2848872200000017</v>
      </c>
      <c r="E12" s="74"/>
      <c r="F12" s="23" t="s">
        <v>80</v>
      </c>
      <c r="G12" s="102">
        <v>3010.3159043000001</v>
      </c>
      <c r="H12" s="199">
        <v>3005.55510835</v>
      </c>
      <c r="I12" s="102">
        <v>-4.7607959500001016</v>
      </c>
      <c r="J12" s="74"/>
    </row>
    <row r="13" spans="1:11" s="67" customFormat="1" x14ac:dyDescent="0.25">
      <c r="A13" s="23" t="s">
        <v>9</v>
      </c>
      <c r="B13" s="102">
        <v>1105.2914542400001</v>
      </c>
      <c r="C13" s="199">
        <v>1104.6133135600001</v>
      </c>
      <c r="D13" s="101">
        <v>-0.67814068000006955</v>
      </c>
      <c r="E13" s="74"/>
      <c r="F13" s="23" t="s">
        <v>196</v>
      </c>
      <c r="G13" s="102">
        <v>83.473073620000008</v>
      </c>
      <c r="H13" s="199">
        <v>82.830960519999991</v>
      </c>
      <c r="I13" s="102">
        <v>-0.64211310000001731</v>
      </c>
      <c r="J13" s="74"/>
    </row>
    <row r="14" spans="1:11" x14ac:dyDescent="0.25">
      <c r="A14" s="23" t="s">
        <v>33</v>
      </c>
      <c r="B14" s="102">
        <v>14.777159490000001</v>
      </c>
      <c r="C14" s="199">
        <v>14.210816119999999</v>
      </c>
      <c r="D14" s="101">
        <v>-0.56634337000000201</v>
      </c>
      <c r="E14" s="6"/>
      <c r="F14" s="23" t="s">
        <v>123</v>
      </c>
      <c r="G14" s="102">
        <v>146.74223361000003</v>
      </c>
      <c r="H14" s="199">
        <v>146.13172037000001</v>
      </c>
      <c r="I14" s="102">
        <v>-0.61051324000001728</v>
      </c>
      <c r="J14" s="6"/>
    </row>
    <row r="15" spans="1:11" x14ac:dyDescent="0.25">
      <c r="A15" s="23" t="s">
        <v>0</v>
      </c>
      <c r="B15" s="102">
        <v>102.30558725</v>
      </c>
      <c r="C15" s="199">
        <v>102.30558725</v>
      </c>
      <c r="D15" s="101">
        <v>0</v>
      </c>
      <c r="E15" s="6"/>
      <c r="F15" s="23" t="s">
        <v>130</v>
      </c>
      <c r="G15" s="102">
        <v>26.756907050000002</v>
      </c>
      <c r="H15" s="199">
        <v>26.32138093</v>
      </c>
      <c r="I15" s="102">
        <v>-0.43552612000000224</v>
      </c>
      <c r="J15" s="6"/>
    </row>
    <row r="16" spans="1:11" x14ac:dyDescent="0.25">
      <c r="A16" s="23" t="s">
        <v>1</v>
      </c>
      <c r="B16" s="102">
        <v>67.360193409999994</v>
      </c>
      <c r="C16" s="199">
        <v>67.360193409999994</v>
      </c>
      <c r="D16" s="101">
        <v>0</v>
      </c>
      <c r="E16" s="6"/>
      <c r="F16" s="23" t="s">
        <v>202</v>
      </c>
      <c r="G16" s="102">
        <v>17.627671410000001</v>
      </c>
      <c r="H16" s="199">
        <v>17.291604579999998</v>
      </c>
      <c r="I16" s="102">
        <v>-0.33606683000000359</v>
      </c>
      <c r="J16" s="6"/>
    </row>
    <row r="17" spans="1:10" x14ac:dyDescent="0.25">
      <c r="A17" s="23" t="s">
        <v>2</v>
      </c>
      <c r="B17" s="102">
        <v>25.76941806</v>
      </c>
      <c r="C17" s="199">
        <v>25.76941806</v>
      </c>
      <c r="D17" s="101">
        <v>0</v>
      </c>
      <c r="E17" s="6"/>
      <c r="F17" s="23" t="s">
        <v>240</v>
      </c>
      <c r="G17" s="102">
        <v>45.210338</v>
      </c>
      <c r="H17" s="199">
        <v>45.079191000000002</v>
      </c>
      <c r="I17" s="102">
        <v>-0.13114699999999857</v>
      </c>
      <c r="J17" s="6"/>
    </row>
    <row r="18" spans="1:10" x14ac:dyDescent="0.25">
      <c r="A18" s="23" t="s">
        <v>3</v>
      </c>
      <c r="B18" s="102">
        <v>1.00361721</v>
      </c>
      <c r="C18" s="199">
        <v>1.00361721</v>
      </c>
      <c r="D18" s="101">
        <v>0</v>
      </c>
      <c r="E18" s="6"/>
      <c r="F18" s="23" t="s">
        <v>216</v>
      </c>
      <c r="G18" s="102">
        <v>80.821070840000004</v>
      </c>
      <c r="H18" s="199">
        <v>80.764316219999998</v>
      </c>
      <c r="I18" s="102">
        <v>-5.6754620000006639E-2</v>
      </c>
      <c r="J18" s="6"/>
    </row>
    <row r="19" spans="1:10" x14ac:dyDescent="0.25">
      <c r="A19" s="23" t="s">
        <v>4</v>
      </c>
      <c r="B19" s="102">
        <v>1.6257845200000001</v>
      </c>
      <c r="C19" s="199">
        <v>1.6257845200000001</v>
      </c>
      <c r="D19" s="101">
        <v>0</v>
      </c>
      <c r="E19" s="6"/>
      <c r="F19" s="23" t="s">
        <v>217</v>
      </c>
      <c r="G19" s="102">
        <v>161.80007768000002</v>
      </c>
      <c r="H19" s="199">
        <v>161.74697107</v>
      </c>
      <c r="I19" s="102">
        <v>-5.3106610000014598E-2</v>
      </c>
      <c r="J19" s="6"/>
    </row>
    <row r="20" spans="1:10" x14ac:dyDescent="0.25">
      <c r="A20" s="23" t="s">
        <v>5</v>
      </c>
      <c r="B20" s="102">
        <v>6.4701889999999998E-2</v>
      </c>
      <c r="C20" s="199">
        <v>6.4701889999999998E-2</v>
      </c>
      <c r="D20" s="101">
        <v>0</v>
      </c>
      <c r="E20" s="6"/>
      <c r="F20" s="23" t="s">
        <v>98</v>
      </c>
      <c r="G20" s="102">
        <v>42.970922899999998</v>
      </c>
      <c r="H20" s="199">
        <v>42.951332819999998</v>
      </c>
      <c r="I20" s="102">
        <v>-1.9590080000000398E-2</v>
      </c>
      <c r="J20" s="6"/>
    </row>
    <row r="21" spans="1:10" x14ac:dyDescent="0.25">
      <c r="A21" s="23" t="s">
        <v>6</v>
      </c>
      <c r="B21" s="102">
        <v>0.57299103000000007</v>
      </c>
      <c r="C21" s="199">
        <v>0.57299103000000007</v>
      </c>
      <c r="D21" s="101">
        <v>0</v>
      </c>
      <c r="E21" s="6"/>
      <c r="F21" s="23" t="s">
        <v>211</v>
      </c>
      <c r="G21" s="102">
        <v>55.579940630000003</v>
      </c>
      <c r="H21" s="199">
        <v>55.569531349999998</v>
      </c>
      <c r="I21" s="102">
        <v>-1.0409280000004628E-2</v>
      </c>
      <c r="J21" s="6"/>
    </row>
    <row r="22" spans="1:10" x14ac:dyDescent="0.25">
      <c r="A22" s="23" t="s">
        <v>7</v>
      </c>
      <c r="B22" s="102">
        <v>0.36221684000000004</v>
      </c>
      <c r="C22" s="199">
        <v>0.36221684000000004</v>
      </c>
      <c r="D22" s="101">
        <v>0</v>
      </c>
      <c r="E22" s="6"/>
      <c r="F22" s="23" t="s">
        <v>107</v>
      </c>
      <c r="G22" s="102">
        <v>135.53093622999998</v>
      </c>
      <c r="H22" s="199">
        <v>135.5252515</v>
      </c>
      <c r="I22" s="102">
        <v>-5.6847299999844836E-3</v>
      </c>
      <c r="J22" s="6"/>
    </row>
    <row r="23" spans="1:10" x14ac:dyDescent="0.25">
      <c r="A23" s="23" t="s">
        <v>8</v>
      </c>
      <c r="B23" s="102">
        <v>0.92628244999999998</v>
      </c>
      <c r="C23" s="199">
        <v>0.92628244999999998</v>
      </c>
      <c r="D23" s="101">
        <v>0</v>
      </c>
      <c r="E23" s="6"/>
      <c r="F23" s="23" t="s">
        <v>182</v>
      </c>
      <c r="G23" s="102">
        <v>26.079027620000002</v>
      </c>
      <c r="H23" s="199">
        <v>26.074862620000001</v>
      </c>
      <c r="I23" s="102">
        <v>-4.1650000000004184E-3</v>
      </c>
      <c r="J23" s="6"/>
    </row>
    <row r="24" spans="1:10" x14ac:dyDescent="0.25">
      <c r="A24" s="23" t="s">
        <v>10</v>
      </c>
      <c r="B24" s="102">
        <v>5.8535195700000004</v>
      </c>
      <c r="C24" s="199">
        <v>5.8535195700000004</v>
      </c>
      <c r="D24" s="101">
        <v>0</v>
      </c>
      <c r="E24" s="6"/>
      <c r="F24" s="23" t="s">
        <v>234</v>
      </c>
      <c r="G24" s="102">
        <v>19.710317850000003</v>
      </c>
      <c r="H24" s="199">
        <v>19.708467339999999</v>
      </c>
      <c r="I24" s="102">
        <v>-1.8505100000041352E-3</v>
      </c>
      <c r="J24" s="6"/>
    </row>
    <row r="25" spans="1:10" x14ac:dyDescent="0.25">
      <c r="A25" s="23" t="s">
        <v>11</v>
      </c>
      <c r="B25" s="102">
        <v>78.060291069999991</v>
      </c>
      <c r="C25" s="199">
        <v>78.060291069999991</v>
      </c>
      <c r="D25" s="101">
        <v>0</v>
      </c>
      <c r="E25" s="6"/>
      <c r="F25" s="23" t="s">
        <v>221</v>
      </c>
      <c r="G25" s="102">
        <v>10.95719759</v>
      </c>
      <c r="H25" s="199">
        <v>10.955706939999999</v>
      </c>
      <c r="I25" s="102">
        <v>-1.490650000000926E-3</v>
      </c>
      <c r="J25" s="6"/>
    </row>
    <row r="26" spans="1:10" x14ac:dyDescent="0.25">
      <c r="A26" s="23" t="s">
        <v>12</v>
      </c>
      <c r="B26" s="102">
        <v>8.1359079899999998</v>
      </c>
      <c r="C26" s="199">
        <v>8.1359079899999998</v>
      </c>
      <c r="D26" s="101">
        <v>0</v>
      </c>
      <c r="E26" s="6"/>
      <c r="F26" s="23" t="s">
        <v>236</v>
      </c>
      <c r="G26" s="102">
        <v>13.720765310000001</v>
      </c>
      <c r="H26" s="199">
        <v>13.719368900000001</v>
      </c>
      <c r="I26" s="102">
        <v>-1.3964099999999036E-3</v>
      </c>
      <c r="J26" s="6"/>
    </row>
    <row r="27" spans="1:10" x14ac:dyDescent="0.25">
      <c r="A27" s="23" t="s">
        <v>13</v>
      </c>
      <c r="B27" s="102">
        <v>3.4E-5</v>
      </c>
      <c r="C27" s="199">
        <v>3.4E-5</v>
      </c>
      <c r="D27" s="101">
        <v>0</v>
      </c>
      <c r="E27" s="6"/>
      <c r="F27" s="23" t="s">
        <v>175</v>
      </c>
      <c r="G27" s="102">
        <v>116.95335381</v>
      </c>
      <c r="H27" s="199">
        <v>116.95251374999999</v>
      </c>
      <c r="I27" s="102">
        <v>-8.4006000000158565E-4</v>
      </c>
      <c r="J27" s="6"/>
    </row>
    <row r="28" spans="1:10" x14ac:dyDescent="0.25">
      <c r="A28" s="23" t="s">
        <v>14</v>
      </c>
      <c r="B28" s="102">
        <v>6.4848299999999996E-3</v>
      </c>
      <c r="C28" s="199">
        <v>6.4848299999999996E-3</v>
      </c>
      <c r="D28" s="101">
        <v>0</v>
      </c>
      <c r="E28" s="6"/>
      <c r="F28" s="23" t="s">
        <v>184</v>
      </c>
      <c r="G28" s="102">
        <v>313.90878598</v>
      </c>
      <c r="H28" s="199">
        <v>313.90810381</v>
      </c>
      <c r="I28" s="102">
        <v>-6.8217000000458938E-4</v>
      </c>
      <c r="J28" s="6"/>
    </row>
    <row r="29" spans="1:10" x14ac:dyDescent="0.25">
      <c r="A29" s="23" t="s">
        <v>15</v>
      </c>
      <c r="B29" s="102">
        <v>0</v>
      </c>
      <c r="C29" s="199">
        <v>0</v>
      </c>
      <c r="D29" s="101">
        <v>0</v>
      </c>
      <c r="E29" s="6"/>
      <c r="F29" s="23" t="s">
        <v>231</v>
      </c>
      <c r="G29" s="102">
        <v>48.912745009999995</v>
      </c>
      <c r="H29" s="199">
        <v>48.912153009999997</v>
      </c>
      <c r="I29" s="102">
        <v>-5.9199999999748343E-4</v>
      </c>
      <c r="J29" s="6"/>
    </row>
    <row r="30" spans="1:10" x14ac:dyDescent="0.25">
      <c r="A30" s="23" t="s">
        <v>16</v>
      </c>
      <c r="B30" s="102">
        <v>0.57388280000000003</v>
      </c>
      <c r="C30" s="199">
        <v>0.57388280000000003</v>
      </c>
      <c r="D30" s="101">
        <v>0</v>
      </c>
      <c r="E30" s="6"/>
      <c r="F30" s="23" t="s">
        <v>132</v>
      </c>
      <c r="G30" s="102">
        <v>15.53246341</v>
      </c>
      <c r="H30" s="199">
        <v>15.532312989999999</v>
      </c>
      <c r="I30" s="102">
        <v>-1.5042000000065059E-4</v>
      </c>
      <c r="J30" s="6"/>
    </row>
    <row r="31" spans="1:10" x14ac:dyDescent="0.25">
      <c r="A31" s="23" t="s">
        <v>17</v>
      </c>
      <c r="B31" s="102">
        <v>0</v>
      </c>
      <c r="C31" s="199">
        <v>0</v>
      </c>
      <c r="D31" s="101">
        <v>0</v>
      </c>
      <c r="E31" s="6"/>
      <c r="F31" s="23" t="s">
        <v>228</v>
      </c>
      <c r="G31" s="102">
        <v>12.657015080000001</v>
      </c>
      <c r="H31" s="199">
        <v>12.657012119999999</v>
      </c>
      <c r="I31" s="102">
        <v>-2.9600000015506112E-6</v>
      </c>
      <c r="J31" s="6"/>
    </row>
    <row r="32" spans="1:10" x14ac:dyDescent="0.25">
      <c r="A32" s="23" t="s">
        <v>18</v>
      </c>
      <c r="B32" s="102">
        <v>4.1715429999999998E-2</v>
      </c>
      <c r="C32" s="199">
        <v>4.1715429999999998E-2</v>
      </c>
      <c r="D32" s="101">
        <v>0</v>
      </c>
      <c r="E32" s="6"/>
      <c r="F32" s="23" t="s">
        <v>212</v>
      </c>
      <c r="G32" s="102">
        <v>33.607520319999999</v>
      </c>
      <c r="H32" s="199">
        <v>33.607517420000001</v>
      </c>
      <c r="I32" s="102">
        <v>-2.8999999983625457E-6</v>
      </c>
      <c r="J32" s="6"/>
    </row>
    <row r="33" spans="1:10" x14ac:dyDescent="0.25">
      <c r="A33" s="23" t="s">
        <v>19</v>
      </c>
      <c r="B33" s="102">
        <v>4.4085302300000002</v>
      </c>
      <c r="C33" s="199">
        <v>4.4085302300000002</v>
      </c>
      <c r="D33" s="101">
        <v>0</v>
      </c>
      <c r="E33" s="6"/>
      <c r="F33" s="23" t="s">
        <v>224</v>
      </c>
      <c r="G33" s="102">
        <v>98.868494630000001</v>
      </c>
      <c r="H33" s="199">
        <v>98.868493639999997</v>
      </c>
      <c r="I33" s="102">
        <v>-9.9000000375326636E-7</v>
      </c>
      <c r="J33" s="6"/>
    </row>
    <row r="34" spans="1:10" x14ac:dyDescent="0.25">
      <c r="A34" s="23" t="s">
        <v>20</v>
      </c>
      <c r="B34" s="102">
        <v>32.257555789999998</v>
      </c>
      <c r="C34" s="199">
        <v>32.257555789999998</v>
      </c>
      <c r="D34" s="101">
        <v>0</v>
      </c>
      <c r="E34" s="6"/>
      <c r="F34" s="23" t="s">
        <v>232</v>
      </c>
      <c r="G34" s="102">
        <v>43.860458319999999</v>
      </c>
      <c r="H34" s="199">
        <v>43.860458250000001</v>
      </c>
      <c r="I34" s="102">
        <v>-6.9999998686398612E-8</v>
      </c>
      <c r="J34" s="6"/>
    </row>
    <row r="35" spans="1:10" x14ac:dyDescent="0.25">
      <c r="A35" s="23" t="s">
        <v>21</v>
      </c>
      <c r="B35" s="102">
        <v>14.092221039999998</v>
      </c>
      <c r="C35" s="199">
        <v>14.092221039999998</v>
      </c>
      <c r="D35" s="101">
        <v>0</v>
      </c>
      <c r="E35" s="6"/>
      <c r="F35" s="23" t="s">
        <v>255</v>
      </c>
      <c r="G35" s="102">
        <v>11.618505990000001</v>
      </c>
      <c r="H35" s="199">
        <v>11.618505949999999</v>
      </c>
      <c r="I35" s="102">
        <v>-4.0000001533258001E-8</v>
      </c>
      <c r="J35" s="6"/>
    </row>
    <row r="36" spans="1:10" x14ac:dyDescent="0.25">
      <c r="A36" s="23" t="s">
        <v>22</v>
      </c>
      <c r="B36" s="102">
        <v>2.3019253399999999</v>
      </c>
      <c r="C36" s="199">
        <v>2.3019253399999999</v>
      </c>
      <c r="D36" s="101">
        <v>0</v>
      </c>
      <c r="E36" s="6"/>
      <c r="F36" s="23" t="s">
        <v>230</v>
      </c>
      <c r="G36" s="102">
        <v>32.694205579999995</v>
      </c>
      <c r="H36" s="199">
        <v>32.694205539999999</v>
      </c>
      <c r="I36" s="102">
        <v>-3.9999996204187482E-8</v>
      </c>
      <c r="J36" s="6"/>
    </row>
    <row r="37" spans="1:10" x14ac:dyDescent="0.25">
      <c r="A37" s="23" t="s">
        <v>24</v>
      </c>
      <c r="B37" s="102">
        <v>2.5719830000000003E-2</v>
      </c>
      <c r="C37" s="199">
        <v>2.5719830000000003E-2</v>
      </c>
      <c r="D37" s="101">
        <v>0</v>
      </c>
      <c r="E37" s="6"/>
      <c r="F37" s="23" t="s">
        <v>169</v>
      </c>
      <c r="G37" s="102">
        <v>16.815149050000002</v>
      </c>
      <c r="H37" s="199">
        <v>16.81514902</v>
      </c>
      <c r="I37" s="102">
        <v>-3.000000248221113E-8</v>
      </c>
      <c r="J37" s="6"/>
    </row>
    <row r="38" spans="1:10" x14ac:dyDescent="0.25">
      <c r="A38" s="23" t="s">
        <v>25</v>
      </c>
      <c r="B38" s="102">
        <v>0.39547990000000005</v>
      </c>
      <c r="C38" s="199">
        <v>0.39547990000000005</v>
      </c>
      <c r="D38" s="101">
        <v>0</v>
      </c>
      <c r="E38" s="6"/>
      <c r="F38" s="23" t="s">
        <v>148</v>
      </c>
      <c r="G38" s="102">
        <v>9.6546908400000007</v>
      </c>
      <c r="H38" s="199">
        <v>9.65469081</v>
      </c>
      <c r="I38" s="102">
        <v>-3.0000000705854291E-8</v>
      </c>
      <c r="J38" s="6"/>
    </row>
    <row r="39" spans="1:10" x14ac:dyDescent="0.25">
      <c r="A39" s="23" t="s">
        <v>26</v>
      </c>
      <c r="B39" s="102">
        <v>3.4730472099999998</v>
      </c>
      <c r="C39" s="199">
        <v>3.4730472099999998</v>
      </c>
      <c r="D39" s="101">
        <v>0</v>
      </c>
      <c r="E39" s="6"/>
      <c r="F39" s="23" t="s">
        <v>143</v>
      </c>
      <c r="G39" s="102">
        <v>48.603072529999999</v>
      </c>
      <c r="H39" s="199">
        <v>48.603072500000003</v>
      </c>
      <c r="I39" s="102">
        <v>-2.9999995376783772E-8</v>
      </c>
      <c r="J39" s="6"/>
    </row>
    <row r="40" spans="1:10" x14ac:dyDescent="0.25">
      <c r="A40" s="23" t="s">
        <v>27</v>
      </c>
      <c r="B40" s="102">
        <v>0.13679729000000002</v>
      </c>
      <c r="C40" s="199">
        <v>0.13679729000000002</v>
      </c>
      <c r="D40" s="101">
        <v>0</v>
      </c>
      <c r="E40" s="6"/>
      <c r="F40" s="23" t="s">
        <v>233</v>
      </c>
      <c r="G40" s="102">
        <v>21.893509229999999</v>
      </c>
      <c r="H40" s="199">
        <v>21.893509219999999</v>
      </c>
      <c r="I40" s="102">
        <v>-1.000000082740371E-8</v>
      </c>
      <c r="J40" s="6"/>
    </row>
    <row r="41" spans="1:10" x14ac:dyDescent="0.25">
      <c r="A41" s="23" t="s">
        <v>28</v>
      </c>
      <c r="B41" s="102">
        <v>2.9714240000000003E-2</v>
      </c>
      <c r="C41" s="199">
        <v>2.9714240000000003E-2</v>
      </c>
      <c r="D41" s="101">
        <v>0</v>
      </c>
      <c r="E41" s="6"/>
      <c r="F41" s="23" t="s">
        <v>194</v>
      </c>
      <c r="G41" s="102">
        <v>36.706715289999998</v>
      </c>
      <c r="H41" s="199">
        <v>36.706715280000004</v>
      </c>
      <c r="I41" s="102">
        <v>-9.9999937219763524E-9</v>
      </c>
      <c r="J41" s="6"/>
    </row>
    <row r="42" spans="1:10" x14ac:dyDescent="0.25">
      <c r="A42" s="23" t="s">
        <v>29</v>
      </c>
      <c r="B42" s="102">
        <v>0</v>
      </c>
      <c r="C42" s="199">
        <v>0</v>
      </c>
      <c r="D42" s="101">
        <v>0</v>
      </c>
      <c r="E42" s="6"/>
      <c r="F42" s="23" t="s">
        <v>0</v>
      </c>
      <c r="G42" s="102">
        <v>4.0613198199999996</v>
      </c>
      <c r="H42" s="199">
        <v>4.0613198199999996</v>
      </c>
      <c r="I42" s="102">
        <v>0</v>
      </c>
      <c r="J42" s="6"/>
    </row>
    <row r="43" spans="1:10" x14ac:dyDescent="0.25">
      <c r="A43" s="23" t="s">
        <v>30</v>
      </c>
      <c r="B43" s="102">
        <v>6.811072E-2</v>
      </c>
      <c r="C43" s="199">
        <v>6.811072E-2</v>
      </c>
      <c r="D43" s="101">
        <v>0</v>
      </c>
      <c r="E43" s="6"/>
      <c r="F43" s="23" t="s">
        <v>1</v>
      </c>
      <c r="G43" s="102">
        <v>0.11106969999999999</v>
      </c>
      <c r="H43" s="199">
        <v>0.11106969999999999</v>
      </c>
      <c r="I43" s="102">
        <v>0</v>
      </c>
      <c r="J43" s="6"/>
    </row>
    <row r="44" spans="1:10" x14ac:dyDescent="0.25">
      <c r="A44" s="23" t="s">
        <v>31</v>
      </c>
      <c r="B44" s="102">
        <v>4.3760400000000003E-3</v>
      </c>
      <c r="C44" s="199">
        <v>4.3760400000000003E-3</v>
      </c>
      <c r="D44" s="101">
        <v>0</v>
      </c>
      <c r="E44" s="6"/>
      <c r="F44" s="23" t="s">
        <v>2</v>
      </c>
      <c r="G44" s="102">
        <v>38.459270479999994</v>
      </c>
      <c r="H44" s="199">
        <v>38.459270479999994</v>
      </c>
      <c r="I44" s="102">
        <v>0</v>
      </c>
      <c r="J44" s="6"/>
    </row>
    <row r="45" spans="1:10" x14ac:dyDescent="0.25">
      <c r="A45" s="23" t="s">
        <v>32</v>
      </c>
      <c r="B45" s="102">
        <v>0.50577738999999999</v>
      </c>
      <c r="C45" s="199">
        <v>0.50577738999999999</v>
      </c>
      <c r="D45" s="101">
        <v>0</v>
      </c>
      <c r="E45" s="6"/>
      <c r="F45" s="23" t="s">
        <v>3</v>
      </c>
      <c r="G45" s="102">
        <v>1.4253025800000001</v>
      </c>
      <c r="H45" s="199">
        <v>1.4253025800000001</v>
      </c>
      <c r="I45" s="102">
        <v>0</v>
      </c>
      <c r="J45" s="6"/>
    </row>
    <row r="46" spans="1:10" x14ac:dyDescent="0.25">
      <c r="A46" s="23" t="s">
        <v>34</v>
      </c>
      <c r="B46" s="102">
        <v>5.2533800000000005E-2</v>
      </c>
      <c r="C46" s="199">
        <v>5.2533800000000005E-2</v>
      </c>
      <c r="D46" s="101">
        <v>0</v>
      </c>
      <c r="E46" s="6"/>
      <c r="F46" s="23" t="s">
        <v>4</v>
      </c>
      <c r="G46" s="102">
        <v>25.637288000000002</v>
      </c>
      <c r="H46" s="199">
        <v>25.637288000000002</v>
      </c>
      <c r="I46" s="102">
        <v>0</v>
      </c>
      <c r="J46" s="6"/>
    </row>
    <row r="47" spans="1:10" x14ac:dyDescent="0.25">
      <c r="A47" s="23" t="s">
        <v>35</v>
      </c>
      <c r="B47" s="102">
        <v>33.811593020000004</v>
      </c>
      <c r="C47" s="199">
        <v>33.811593020000004</v>
      </c>
      <c r="D47" s="101">
        <v>0</v>
      </c>
      <c r="E47" s="6"/>
      <c r="F47" s="23" t="s">
        <v>5</v>
      </c>
      <c r="G47" s="102">
        <v>37.989936039999996</v>
      </c>
      <c r="H47" s="199">
        <v>37.989936039999996</v>
      </c>
      <c r="I47" s="102">
        <v>0</v>
      </c>
      <c r="J47" s="6"/>
    </row>
    <row r="48" spans="1:10" x14ac:dyDescent="0.25">
      <c r="A48" s="23" t="s">
        <v>36</v>
      </c>
      <c r="B48" s="102">
        <v>1.13767883</v>
      </c>
      <c r="C48" s="199">
        <v>1.13767883</v>
      </c>
      <c r="D48" s="101">
        <v>0</v>
      </c>
      <c r="E48" s="6"/>
      <c r="F48" s="23" t="s">
        <v>6</v>
      </c>
      <c r="G48" s="102">
        <v>3.4289472799999996</v>
      </c>
      <c r="H48" s="199">
        <v>3.4289472799999996</v>
      </c>
      <c r="I48" s="102">
        <v>0</v>
      </c>
      <c r="J48" s="6"/>
    </row>
    <row r="49" spans="1:10" x14ac:dyDescent="0.25">
      <c r="A49" s="23" t="s">
        <v>37</v>
      </c>
      <c r="B49" s="102">
        <v>132.39606089</v>
      </c>
      <c r="C49" s="199">
        <v>132.39606089</v>
      </c>
      <c r="D49" s="101">
        <v>0</v>
      </c>
      <c r="E49" s="6"/>
      <c r="F49" s="23" t="s">
        <v>7</v>
      </c>
      <c r="G49" s="102">
        <v>20.020333350000001</v>
      </c>
      <c r="H49" s="199">
        <v>20.020333350000001</v>
      </c>
      <c r="I49" s="102">
        <v>0</v>
      </c>
      <c r="J49" s="6"/>
    </row>
    <row r="50" spans="1:10" x14ac:dyDescent="0.25">
      <c r="A50" s="23" t="s">
        <v>38</v>
      </c>
      <c r="B50" s="102">
        <v>0</v>
      </c>
      <c r="C50" s="199">
        <v>0</v>
      </c>
      <c r="D50" s="101">
        <v>0</v>
      </c>
      <c r="E50" s="6"/>
      <c r="F50" s="23" t="s">
        <v>8</v>
      </c>
      <c r="G50" s="102">
        <v>0.19776068999999999</v>
      </c>
      <c r="H50" s="199">
        <v>0.19776068999999999</v>
      </c>
      <c r="I50" s="102">
        <v>0</v>
      </c>
      <c r="J50" s="6"/>
    </row>
    <row r="51" spans="1:10" x14ac:dyDescent="0.25">
      <c r="A51" s="23" t="s">
        <v>39</v>
      </c>
      <c r="B51" s="102">
        <v>2.0357053700000001</v>
      </c>
      <c r="C51" s="199">
        <v>2.0357053700000001</v>
      </c>
      <c r="D51" s="101">
        <v>0</v>
      </c>
      <c r="E51" s="6"/>
      <c r="F51" s="23" t="s">
        <v>9</v>
      </c>
      <c r="G51" s="102">
        <v>26.439060530000003</v>
      </c>
      <c r="H51" s="199">
        <v>26.439060530000003</v>
      </c>
      <c r="I51" s="102">
        <v>0</v>
      </c>
      <c r="J51" s="6"/>
    </row>
    <row r="52" spans="1:10" x14ac:dyDescent="0.25">
      <c r="A52" s="23" t="s">
        <v>40</v>
      </c>
      <c r="B52" s="102">
        <v>0.55155710999999996</v>
      </c>
      <c r="C52" s="199">
        <v>0.55155710999999996</v>
      </c>
      <c r="D52" s="101">
        <v>0</v>
      </c>
      <c r="E52" s="6"/>
      <c r="F52" s="23" t="s">
        <v>10</v>
      </c>
      <c r="G52" s="102">
        <v>0.3649153</v>
      </c>
      <c r="H52" s="199">
        <v>0.3649153</v>
      </c>
      <c r="I52" s="102">
        <v>0</v>
      </c>
      <c r="J52" s="6"/>
    </row>
    <row r="53" spans="1:10" x14ac:dyDescent="0.25">
      <c r="A53" s="23" t="s">
        <v>41</v>
      </c>
      <c r="B53" s="102">
        <v>0</v>
      </c>
      <c r="C53" s="199">
        <v>0</v>
      </c>
      <c r="D53" s="101">
        <v>0</v>
      </c>
      <c r="E53" s="6"/>
      <c r="F53" s="23" t="s">
        <v>11</v>
      </c>
      <c r="G53" s="102">
        <v>20.748800829999997</v>
      </c>
      <c r="H53" s="199">
        <v>20.748800829999997</v>
      </c>
      <c r="I53" s="102">
        <v>0</v>
      </c>
      <c r="J53" s="6"/>
    </row>
    <row r="54" spans="1:10" x14ac:dyDescent="0.25">
      <c r="A54" s="23" t="s">
        <v>42</v>
      </c>
      <c r="B54" s="102">
        <v>0</v>
      </c>
      <c r="C54" s="199">
        <v>0</v>
      </c>
      <c r="D54" s="101">
        <v>0</v>
      </c>
      <c r="E54" s="6"/>
      <c r="F54" s="23" t="s">
        <v>12</v>
      </c>
      <c r="G54" s="102">
        <v>17.377837039999999</v>
      </c>
      <c r="H54" s="199">
        <v>17.377837039999999</v>
      </c>
      <c r="I54" s="102">
        <v>0</v>
      </c>
      <c r="J54" s="6"/>
    </row>
    <row r="55" spans="1:10" x14ac:dyDescent="0.25">
      <c r="A55" s="23" t="s">
        <v>43</v>
      </c>
      <c r="B55" s="102">
        <v>1E-4</v>
      </c>
      <c r="C55" s="199">
        <v>1E-4</v>
      </c>
      <c r="D55" s="101">
        <v>0</v>
      </c>
      <c r="E55" s="6"/>
      <c r="F55" s="23" t="s">
        <v>13</v>
      </c>
      <c r="G55" s="102">
        <v>2.1990932500000002</v>
      </c>
      <c r="H55" s="199">
        <v>2.1990932500000002</v>
      </c>
      <c r="I55" s="102">
        <v>0</v>
      </c>
      <c r="J55" s="6"/>
    </row>
    <row r="56" spans="1:10" x14ac:dyDescent="0.25">
      <c r="A56" s="23" t="s">
        <v>44</v>
      </c>
      <c r="B56" s="102">
        <v>8.0391999999999996E-4</v>
      </c>
      <c r="C56" s="199">
        <v>8.0391999999999996E-4</v>
      </c>
      <c r="D56" s="101">
        <v>0</v>
      </c>
      <c r="E56" s="6"/>
      <c r="F56" s="23" t="s">
        <v>14</v>
      </c>
      <c r="G56" s="102">
        <v>68.796539879999997</v>
      </c>
      <c r="H56" s="199">
        <v>68.796539879999997</v>
      </c>
      <c r="I56" s="102">
        <v>0</v>
      </c>
      <c r="J56" s="6"/>
    </row>
    <row r="57" spans="1:10" x14ac:dyDescent="0.25">
      <c r="A57" s="23" t="s">
        <v>45</v>
      </c>
      <c r="B57" s="102">
        <v>0</v>
      </c>
      <c r="C57" s="199">
        <v>0</v>
      </c>
      <c r="D57" s="101">
        <v>0</v>
      </c>
      <c r="E57" s="6"/>
      <c r="F57" s="23" t="s">
        <v>15</v>
      </c>
      <c r="G57" s="102">
        <v>0</v>
      </c>
      <c r="H57" s="199">
        <v>0</v>
      </c>
      <c r="I57" s="102">
        <v>0</v>
      </c>
      <c r="J57" s="6"/>
    </row>
    <row r="58" spans="1:10" x14ac:dyDescent="0.25">
      <c r="A58" s="23" t="s">
        <v>46</v>
      </c>
      <c r="B58" s="102">
        <v>0</v>
      </c>
      <c r="C58" s="199">
        <v>0</v>
      </c>
      <c r="D58" s="101">
        <v>0</v>
      </c>
      <c r="E58" s="6"/>
      <c r="F58" s="23" t="s">
        <v>16</v>
      </c>
      <c r="G58" s="102">
        <v>104.80240911</v>
      </c>
      <c r="H58" s="199">
        <v>104.80240911</v>
      </c>
      <c r="I58" s="102">
        <v>0</v>
      </c>
      <c r="J58" s="6"/>
    </row>
    <row r="59" spans="1:10" x14ac:dyDescent="0.25">
      <c r="A59" s="23" t="s">
        <v>48</v>
      </c>
      <c r="B59" s="102">
        <v>8.5500000000000007E-2</v>
      </c>
      <c r="C59" s="199">
        <v>8.5500000000000007E-2</v>
      </c>
      <c r="D59" s="101">
        <v>0</v>
      </c>
      <c r="E59" s="6"/>
      <c r="F59" s="23" t="s">
        <v>17</v>
      </c>
      <c r="G59" s="102">
        <v>2.5930494100000003</v>
      </c>
      <c r="H59" s="199">
        <v>2.5930494100000003</v>
      </c>
      <c r="I59" s="102">
        <v>0</v>
      </c>
      <c r="J59" s="6"/>
    </row>
    <row r="60" spans="1:10" x14ac:dyDescent="0.25">
      <c r="A60" s="23" t="s">
        <v>49</v>
      </c>
      <c r="B60" s="102">
        <v>3.75481132</v>
      </c>
      <c r="C60" s="199">
        <v>3.75481132</v>
      </c>
      <c r="D60" s="101">
        <v>0</v>
      </c>
      <c r="E60" s="6"/>
      <c r="F60" s="23" t="s">
        <v>18</v>
      </c>
      <c r="G60" s="102">
        <v>0.30978557000000001</v>
      </c>
      <c r="H60" s="199">
        <v>0.30978557000000001</v>
      </c>
      <c r="I60" s="102">
        <v>0</v>
      </c>
      <c r="J60" s="6"/>
    </row>
    <row r="61" spans="1:10" x14ac:dyDescent="0.25">
      <c r="A61" s="23" t="s">
        <v>50</v>
      </c>
      <c r="B61" s="102">
        <v>2.6152050199999999</v>
      </c>
      <c r="C61" s="199">
        <v>2.6152050199999999</v>
      </c>
      <c r="D61" s="101">
        <v>0</v>
      </c>
      <c r="E61" s="6"/>
      <c r="F61" s="23" t="s">
        <v>19</v>
      </c>
      <c r="G61" s="102">
        <v>2.0414786399999998</v>
      </c>
      <c r="H61" s="199">
        <v>2.0414786399999998</v>
      </c>
      <c r="I61" s="102">
        <v>0</v>
      </c>
      <c r="J61" s="6"/>
    </row>
    <row r="62" spans="1:10" x14ac:dyDescent="0.25">
      <c r="A62" s="23" t="s">
        <v>51</v>
      </c>
      <c r="B62" s="102">
        <v>1.4831409</v>
      </c>
      <c r="C62" s="199">
        <v>1.4831409</v>
      </c>
      <c r="D62" s="101">
        <v>0</v>
      </c>
      <c r="E62" s="6"/>
      <c r="F62" s="23" t="s">
        <v>20</v>
      </c>
      <c r="G62" s="102">
        <v>121.68604087999999</v>
      </c>
      <c r="H62" s="199">
        <v>121.68604087999999</v>
      </c>
      <c r="I62" s="102">
        <v>0</v>
      </c>
      <c r="J62" s="6"/>
    </row>
    <row r="63" spans="1:10" x14ac:dyDescent="0.25">
      <c r="A63" s="23" t="s">
        <v>52</v>
      </c>
      <c r="B63" s="102">
        <v>0</v>
      </c>
      <c r="C63" s="199">
        <v>0</v>
      </c>
      <c r="D63" s="101">
        <v>0</v>
      </c>
      <c r="E63" s="6"/>
      <c r="F63" s="23" t="s">
        <v>21</v>
      </c>
      <c r="G63" s="102">
        <v>39.191821060000002</v>
      </c>
      <c r="H63" s="199">
        <v>39.191821060000002</v>
      </c>
      <c r="I63" s="102">
        <v>0</v>
      </c>
      <c r="J63" s="6"/>
    </row>
    <row r="64" spans="1:10" x14ac:dyDescent="0.25">
      <c r="A64" s="23" t="s">
        <v>53</v>
      </c>
      <c r="B64" s="102">
        <v>0</v>
      </c>
      <c r="C64" s="199">
        <v>0</v>
      </c>
      <c r="D64" s="101">
        <v>0</v>
      </c>
      <c r="E64" s="6"/>
      <c r="F64" s="23" t="s">
        <v>22</v>
      </c>
      <c r="G64" s="102">
        <v>33.575866470000001</v>
      </c>
      <c r="H64" s="199">
        <v>33.575866470000001</v>
      </c>
      <c r="I64" s="102">
        <v>0</v>
      </c>
      <c r="J64" s="6"/>
    </row>
    <row r="65" spans="1:10" x14ac:dyDescent="0.25">
      <c r="A65" s="23" t="s">
        <v>54</v>
      </c>
      <c r="B65" s="102">
        <v>0</v>
      </c>
      <c r="C65" s="199">
        <v>0</v>
      </c>
      <c r="D65" s="101">
        <v>0</v>
      </c>
      <c r="E65" s="6"/>
      <c r="F65" s="23" t="s">
        <v>23</v>
      </c>
      <c r="G65" s="102">
        <v>37.62513165</v>
      </c>
      <c r="H65" s="199">
        <v>37.62513165</v>
      </c>
      <c r="I65" s="102">
        <v>0</v>
      </c>
      <c r="J65" s="6"/>
    </row>
    <row r="66" spans="1:10" x14ac:dyDescent="0.25">
      <c r="A66" s="23" t="s">
        <v>55</v>
      </c>
      <c r="B66" s="102">
        <v>0</v>
      </c>
      <c r="C66" s="199">
        <v>0</v>
      </c>
      <c r="D66" s="101">
        <v>0</v>
      </c>
      <c r="E66" s="6"/>
      <c r="F66" s="23" t="s">
        <v>24</v>
      </c>
      <c r="G66" s="102">
        <v>15.78976349</v>
      </c>
      <c r="H66" s="199">
        <v>15.78976349</v>
      </c>
      <c r="I66" s="102">
        <v>0</v>
      </c>
      <c r="J66" s="6"/>
    </row>
    <row r="67" spans="1:10" x14ac:dyDescent="0.25">
      <c r="A67" s="23" t="s">
        <v>56</v>
      </c>
      <c r="B67" s="102">
        <v>0</v>
      </c>
      <c r="C67" s="199">
        <v>0</v>
      </c>
      <c r="D67" s="101">
        <v>0</v>
      </c>
      <c r="E67" s="6"/>
      <c r="F67" s="23" t="s">
        <v>25</v>
      </c>
      <c r="G67" s="102">
        <v>42.502073960000004</v>
      </c>
      <c r="H67" s="199">
        <v>42.502073960000004</v>
      </c>
      <c r="I67" s="102">
        <v>0</v>
      </c>
      <c r="J67" s="6"/>
    </row>
    <row r="68" spans="1:10" x14ac:dyDescent="0.25">
      <c r="A68" s="23" t="s">
        <v>57</v>
      </c>
      <c r="B68" s="102">
        <v>1.25E-4</v>
      </c>
      <c r="C68" s="199">
        <v>1.25E-4</v>
      </c>
      <c r="D68" s="101">
        <v>0</v>
      </c>
      <c r="E68" s="6"/>
      <c r="F68" s="23" t="s">
        <v>26</v>
      </c>
      <c r="G68" s="102">
        <v>139.79407388999999</v>
      </c>
      <c r="H68" s="199">
        <v>139.79407388999999</v>
      </c>
      <c r="I68" s="102">
        <v>0</v>
      </c>
      <c r="J68" s="6"/>
    </row>
    <row r="69" spans="1:10" x14ac:dyDescent="0.25">
      <c r="A69" s="23" t="s">
        <v>58</v>
      </c>
      <c r="B69" s="102">
        <v>5.0000000000000002E-5</v>
      </c>
      <c r="C69" s="199">
        <v>5.0000000000000002E-5</v>
      </c>
      <c r="D69" s="101">
        <v>0</v>
      </c>
      <c r="E69" s="6"/>
      <c r="F69" s="23" t="s">
        <v>28</v>
      </c>
      <c r="G69" s="102">
        <v>12.59777699</v>
      </c>
      <c r="H69" s="199">
        <v>12.59777699</v>
      </c>
      <c r="I69" s="102">
        <v>0</v>
      </c>
      <c r="J69" s="6"/>
    </row>
    <row r="70" spans="1:10" x14ac:dyDescent="0.25">
      <c r="A70" s="23" t="s">
        <v>59</v>
      </c>
      <c r="B70" s="102">
        <v>2.2636150000000001E-2</v>
      </c>
      <c r="C70" s="199">
        <v>2.2636150000000001E-2</v>
      </c>
      <c r="D70" s="101">
        <v>0</v>
      </c>
      <c r="E70" s="6"/>
      <c r="F70" s="23" t="s">
        <v>29</v>
      </c>
      <c r="G70" s="102">
        <v>0.25637421999999999</v>
      </c>
      <c r="H70" s="199">
        <v>0.25637421999999999</v>
      </c>
      <c r="I70" s="102">
        <v>0</v>
      </c>
      <c r="J70" s="6"/>
    </row>
    <row r="71" spans="1:10" x14ac:dyDescent="0.25">
      <c r="A71" s="23" t="s">
        <v>60</v>
      </c>
      <c r="B71" s="102">
        <v>1.8724158400000002</v>
      </c>
      <c r="C71" s="199">
        <v>1.8724158400000002</v>
      </c>
      <c r="D71" s="101">
        <v>0</v>
      </c>
      <c r="E71" s="6"/>
      <c r="F71" s="23" t="s">
        <v>31</v>
      </c>
      <c r="G71" s="102">
        <v>5.7132637800000001</v>
      </c>
      <c r="H71" s="199">
        <v>5.7132637800000001</v>
      </c>
      <c r="I71" s="102">
        <v>0</v>
      </c>
      <c r="J71" s="6"/>
    </row>
    <row r="72" spans="1:10" x14ac:dyDescent="0.25">
      <c r="A72" s="23" t="s">
        <v>61</v>
      </c>
      <c r="B72" s="102">
        <v>39.389755130000005</v>
      </c>
      <c r="C72" s="199">
        <v>39.389755130000005</v>
      </c>
      <c r="D72" s="101">
        <v>0</v>
      </c>
      <c r="E72" s="6"/>
      <c r="F72" s="23" t="s">
        <v>32</v>
      </c>
      <c r="G72" s="102">
        <v>20.302578499999999</v>
      </c>
      <c r="H72" s="199">
        <v>20.302578499999999</v>
      </c>
      <c r="I72" s="102">
        <v>0</v>
      </c>
      <c r="J72" s="6"/>
    </row>
    <row r="73" spans="1:10" x14ac:dyDescent="0.25">
      <c r="A73" s="23" t="s">
        <v>62</v>
      </c>
      <c r="B73" s="102">
        <v>27.109870899999997</v>
      </c>
      <c r="C73" s="199">
        <v>27.109870899999997</v>
      </c>
      <c r="D73" s="101">
        <v>0</v>
      </c>
      <c r="E73" s="6"/>
      <c r="F73" s="23" t="s">
        <v>33</v>
      </c>
      <c r="G73" s="102">
        <v>96.432612939999999</v>
      </c>
      <c r="H73" s="199">
        <v>96.432612939999999</v>
      </c>
      <c r="I73" s="102">
        <v>0</v>
      </c>
      <c r="J73" s="6"/>
    </row>
    <row r="74" spans="1:10" x14ac:dyDescent="0.25">
      <c r="A74" s="23" t="s">
        <v>63</v>
      </c>
      <c r="B74" s="102">
        <v>8.2512200000000001E-3</v>
      </c>
      <c r="C74" s="199">
        <v>8.2512200000000001E-3</v>
      </c>
      <c r="D74" s="101">
        <v>0</v>
      </c>
      <c r="E74" s="6"/>
      <c r="F74" s="23" t="s">
        <v>34</v>
      </c>
      <c r="G74" s="102">
        <v>13.127290159999999</v>
      </c>
      <c r="H74" s="199">
        <v>13.127290159999999</v>
      </c>
      <c r="I74" s="102">
        <v>0</v>
      </c>
      <c r="J74" s="6"/>
    </row>
    <row r="75" spans="1:10" x14ac:dyDescent="0.25">
      <c r="A75" s="23" t="s">
        <v>64</v>
      </c>
      <c r="B75" s="102">
        <v>44.293721299999994</v>
      </c>
      <c r="C75" s="199">
        <v>44.293721299999994</v>
      </c>
      <c r="D75" s="101">
        <v>0</v>
      </c>
      <c r="E75" s="6"/>
      <c r="F75" s="23" t="s">
        <v>38</v>
      </c>
      <c r="G75" s="102">
        <v>0</v>
      </c>
      <c r="H75" s="199">
        <v>0</v>
      </c>
      <c r="I75" s="102">
        <v>0</v>
      </c>
      <c r="J75" s="6"/>
    </row>
    <row r="76" spans="1:10" x14ac:dyDescent="0.25">
      <c r="A76" s="23" t="s">
        <v>65</v>
      </c>
      <c r="B76" s="102">
        <v>6.7493999999999998E-2</v>
      </c>
      <c r="C76" s="199">
        <v>6.7493999999999998E-2</v>
      </c>
      <c r="D76" s="101">
        <v>0</v>
      </c>
      <c r="E76" s="6"/>
      <c r="F76" s="23" t="s">
        <v>39</v>
      </c>
      <c r="G76" s="102">
        <v>57.989718590000003</v>
      </c>
      <c r="H76" s="199">
        <v>57.989718590000003</v>
      </c>
      <c r="I76" s="102">
        <v>0</v>
      </c>
      <c r="J76" s="6"/>
    </row>
    <row r="77" spans="1:10" x14ac:dyDescent="0.25">
      <c r="A77" s="23" t="s">
        <v>66</v>
      </c>
      <c r="B77" s="102">
        <v>37.751357159999998</v>
      </c>
      <c r="C77" s="199">
        <v>37.751357159999998</v>
      </c>
      <c r="D77" s="101">
        <v>0</v>
      </c>
      <c r="E77" s="6"/>
      <c r="F77" s="23" t="s">
        <v>40</v>
      </c>
      <c r="G77" s="102">
        <v>1.35107884</v>
      </c>
      <c r="H77" s="199">
        <v>1.35107884</v>
      </c>
      <c r="I77" s="102">
        <v>0</v>
      </c>
      <c r="J77" s="6"/>
    </row>
    <row r="78" spans="1:10" x14ac:dyDescent="0.25">
      <c r="A78" s="23" t="s">
        <v>67</v>
      </c>
      <c r="B78" s="102">
        <v>3.03877131</v>
      </c>
      <c r="C78" s="199">
        <v>3.03877131</v>
      </c>
      <c r="D78" s="101">
        <v>0</v>
      </c>
      <c r="E78" s="6"/>
      <c r="F78" s="23" t="s">
        <v>41</v>
      </c>
      <c r="G78" s="102">
        <v>1.0625620000000001E-2</v>
      </c>
      <c r="H78" s="199">
        <v>1.0625620000000001E-2</v>
      </c>
      <c r="I78" s="102">
        <v>0</v>
      </c>
      <c r="J78" s="6"/>
    </row>
    <row r="79" spans="1:10" x14ac:dyDescent="0.25">
      <c r="A79" s="23" t="s">
        <v>68</v>
      </c>
      <c r="B79" s="102">
        <v>0</v>
      </c>
      <c r="C79" s="199">
        <v>0</v>
      </c>
      <c r="D79" s="101">
        <v>0</v>
      </c>
      <c r="E79" s="6"/>
      <c r="F79" s="23" t="s">
        <v>42</v>
      </c>
      <c r="G79" s="102">
        <v>0.20622746</v>
      </c>
      <c r="H79" s="199">
        <v>0.20622746</v>
      </c>
      <c r="I79" s="102">
        <v>0</v>
      </c>
      <c r="J79" s="6"/>
    </row>
    <row r="80" spans="1:10" x14ac:dyDescent="0.25">
      <c r="A80" s="23" t="s">
        <v>69</v>
      </c>
      <c r="B80" s="102">
        <v>0</v>
      </c>
      <c r="C80" s="199">
        <v>0</v>
      </c>
      <c r="D80" s="101">
        <v>0</v>
      </c>
      <c r="E80" s="6"/>
      <c r="F80" s="23" t="s">
        <v>43</v>
      </c>
      <c r="G80" s="102">
        <v>2.6012061499999999</v>
      </c>
      <c r="H80" s="199">
        <v>2.6012061499999999</v>
      </c>
      <c r="I80" s="102">
        <v>0</v>
      </c>
      <c r="J80" s="6"/>
    </row>
    <row r="81" spans="1:10" x14ac:dyDescent="0.25">
      <c r="A81" s="23" t="s">
        <v>70</v>
      </c>
      <c r="B81" s="102">
        <v>638.85606913999993</v>
      </c>
      <c r="C81" s="199">
        <v>638.85606913999993</v>
      </c>
      <c r="D81" s="101">
        <v>0</v>
      </c>
      <c r="E81" s="6"/>
      <c r="F81" s="23" t="s">
        <v>44</v>
      </c>
      <c r="G81" s="102">
        <v>1.3641440000000001E-2</v>
      </c>
      <c r="H81" s="199">
        <v>1.3641440000000001E-2</v>
      </c>
      <c r="I81" s="102">
        <v>0</v>
      </c>
      <c r="J81" s="6"/>
    </row>
    <row r="82" spans="1:10" x14ac:dyDescent="0.25">
      <c r="A82" s="23" t="s">
        <v>71</v>
      </c>
      <c r="B82" s="102">
        <v>186.35531790000002</v>
      </c>
      <c r="C82" s="199">
        <v>186.35531790000002</v>
      </c>
      <c r="D82" s="101">
        <v>0</v>
      </c>
      <c r="E82" s="6"/>
      <c r="F82" s="23" t="s">
        <v>45</v>
      </c>
      <c r="G82" s="102">
        <v>0.61451528</v>
      </c>
      <c r="H82" s="199">
        <v>0.61451528</v>
      </c>
      <c r="I82" s="102">
        <v>0</v>
      </c>
      <c r="J82" s="6"/>
    </row>
    <row r="83" spans="1:10" x14ac:dyDescent="0.25">
      <c r="A83" s="23" t="s">
        <v>72</v>
      </c>
      <c r="B83" s="102">
        <v>15.92312143</v>
      </c>
      <c r="C83" s="199">
        <v>15.92312143</v>
      </c>
      <c r="D83" s="101">
        <v>0</v>
      </c>
      <c r="E83" s="6"/>
      <c r="F83" s="23" t="s">
        <v>46</v>
      </c>
      <c r="G83" s="102">
        <v>1.9505560000000002E-2</v>
      </c>
      <c r="H83" s="199">
        <v>1.9505560000000002E-2</v>
      </c>
      <c r="I83" s="102">
        <v>0</v>
      </c>
      <c r="J83" s="6"/>
    </row>
    <row r="84" spans="1:10" x14ac:dyDescent="0.25">
      <c r="A84" s="23" t="s">
        <v>73</v>
      </c>
      <c r="B84" s="102">
        <v>7.4999999999999997E-3</v>
      </c>
      <c r="C84" s="199">
        <v>7.4999999999999997E-3</v>
      </c>
      <c r="D84" s="101">
        <v>0</v>
      </c>
      <c r="E84" s="6"/>
      <c r="F84" s="23" t="s">
        <v>47</v>
      </c>
      <c r="G84" s="102">
        <v>0.20498185999999999</v>
      </c>
      <c r="H84" s="199">
        <v>0.20498185999999999</v>
      </c>
      <c r="I84" s="102">
        <v>0</v>
      </c>
      <c r="J84" s="6"/>
    </row>
    <row r="85" spans="1:10" x14ac:dyDescent="0.25">
      <c r="A85" s="23" t="s">
        <v>74</v>
      </c>
      <c r="B85" s="102">
        <v>4.3290716900000001</v>
      </c>
      <c r="C85" s="199">
        <v>4.3290716900000001</v>
      </c>
      <c r="D85" s="101">
        <v>0</v>
      </c>
      <c r="E85" s="6"/>
      <c r="F85" s="23" t="s">
        <v>48</v>
      </c>
      <c r="G85" s="102">
        <v>0.32261772999999999</v>
      </c>
      <c r="H85" s="199">
        <v>0.32261772999999999</v>
      </c>
      <c r="I85" s="102">
        <v>0</v>
      </c>
      <c r="J85" s="6"/>
    </row>
    <row r="86" spans="1:10" x14ac:dyDescent="0.25">
      <c r="A86" s="23" t="s">
        <v>75</v>
      </c>
      <c r="B86" s="102">
        <v>11.56573519</v>
      </c>
      <c r="C86" s="199">
        <v>11.56573519</v>
      </c>
      <c r="D86" s="101">
        <v>0</v>
      </c>
      <c r="E86" s="6"/>
      <c r="F86" s="23" t="s">
        <v>49</v>
      </c>
      <c r="G86" s="102">
        <v>14.217257349999999</v>
      </c>
      <c r="H86" s="199">
        <v>14.217257349999999</v>
      </c>
      <c r="I86" s="102">
        <v>0</v>
      </c>
      <c r="J86" s="6"/>
    </row>
    <row r="87" spans="1:10" x14ac:dyDescent="0.25">
      <c r="A87" s="23" t="s">
        <v>76</v>
      </c>
      <c r="B87" s="102">
        <v>1.8578699999999999</v>
      </c>
      <c r="C87" s="199">
        <v>1.8578699999999999</v>
      </c>
      <c r="D87" s="101">
        <v>0</v>
      </c>
      <c r="E87" s="6"/>
      <c r="F87" s="23" t="s">
        <v>50</v>
      </c>
      <c r="G87" s="102">
        <v>20.50228804</v>
      </c>
      <c r="H87" s="199">
        <v>20.50228804</v>
      </c>
      <c r="I87" s="102">
        <v>0</v>
      </c>
      <c r="J87" s="6"/>
    </row>
    <row r="88" spans="1:10" x14ac:dyDescent="0.25">
      <c r="A88" s="23" t="s">
        <v>77</v>
      </c>
      <c r="B88" s="102">
        <v>24.995398770000001</v>
      </c>
      <c r="C88" s="199">
        <v>24.995398770000001</v>
      </c>
      <c r="D88" s="101">
        <v>0</v>
      </c>
      <c r="E88" s="6"/>
      <c r="F88" s="23" t="s">
        <v>51</v>
      </c>
      <c r="G88" s="102">
        <v>2.506951E-2</v>
      </c>
      <c r="H88" s="199">
        <v>2.506951E-2</v>
      </c>
      <c r="I88" s="102">
        <v>0</v>
      </c>
      <c r="J88" s="6"/>
    </row>
    <row r="89" spans="1:10" x14ac:dyDescent="0.25">
      <c r="A89" s="23" t="s">
        <v>78</v>
      </c>
      <c r="B89" s="102">
        <v>0</v>
      </c>
      <c r="C89" s="199">
        <v>0</v>
      </c>
      <c r="D89" s="101">
        <v>0</v>
      </c>
      <c r="E89" s="6"/>
      <c r="F89" s="23" t="s">
        <v>52</v>
      </c>
      <c r="G89" s="102">
        <v>0</v>
      </c>
      <c r="H89" s="199">
        <v>0</v>
      </c>
      <c r="I89" s="102">
        <v>0</v>
      </c>
      <c r="J89" s="6"/>
    </row>
    <row r="90" spans="1:10" x14ac:dyDescent="0.25">
      <c r="A90" s="23" t="s">
        <v>79</v>
      </c>
      <c r="B90" s="102">
        <v>2.0639999999999999E-5</v>
      </c>
      <c r="C90" s="199">
        <v>2.0639999999999999E-5</v>
      </c>
      <c r="D90" s="101">
        <v>0</v>
      </c>
      <c r="E90" s="6"/>
      <c r="F90" s="23" t="s">
        <v>53</v>
      </c>
      <c r="G90" s="102">
        <v>0.11134867999999999</v>
      </c>
      <c r="H90" s="199">
        <v>0.11134867999999999</v>
      </c>
      <c r="I90" s="102">
        <v>0</v>
      </c>
      <c r="J90" s="6"/>
    </row>
    <row r="91" spans="1:10" x14ac:dyDescent="0.25">
      <c r="A91" s="23" t="s">
        <v>80</v>
      </c>
      <c r="B91" s="102">
        <v>514.11092235000001</v>
      </c>
      <c r="C91" s="199">
        <v>514.11092235000001</v>
      </c>
      <c r="D91" s="101">
        <v>0</v>
      </c>
      <c r="E91" s="6"/>
      <c r="F91" s="23" t="s">
        <v>54</v>
      </c>
      <c r="G91" s="102">
        <v>0</v>
      </c>
      <c r="H91" s="199">
        <v>0</v>
      </c>
      <c r="I91" s="102">
        <v>0</v>
      </c>
      <c r="J91" s="6"/>
    </row>
    <row r="92" spans="1:10" x14ac:dyDescent="0.25">
      <c r="A92" s="23" t="s">
        <v>81</v>
      </c>
      <c r="B92" s="102">
        <v>6.3567589999999993E-2</v>
      </c>
      <c r="C92" s="199">
        <v>6.3567589999999993E-2</v>
      </c>
      <c r="D92" s="101">
        <v>0</v>
      </c>
      <c r="E92" s="6"/>
      <c r="F92" s="23" t="s">
        <v>55</v>
      </c>
      <c r="G92" s="102">
        <v>0.39958269000000002</v>
      </c>
      <c r="H92" s="199">
        <v>0.39958269000000002</v>
      </c>
      <c r="I92" s="102">
        <v>0</v>
      </c>
      <c r="J92" s="6"/>
    </row>
    <row r="93" spans="1:10" x14ac:dyDescent="0.25">
      <c r="A93" s="23" t="s">
        <v>82</v>
      </c>
      <c r="B93" s="102">
        <v>2.3894999999999998E-4</v>
      </c>
      <c r="C93" s="199">
        <v>2.3894999999999998E-4</v>
      </c>
      <c r="D93" s="101">
        <v>0</v>
      </c>
      <c r="E93" s="6"/>
      <c r="F93" s="23" t="s">
        <v>56</v>
      </c>
      <c r="G93" s="102">
        <v>8.1629229999999997E-2</v>
      </c>
      <c r="H93" s="199">
        <v>8.1629229999999997E-2</v>
      </c>
      <c r="I93" s="102">
        <v>0</v>
      </c>
      <c r="J93" s="6"/>
    </row>
    <row r="94" spans="1:10" x14ac:dyDescent="0.25">
      <c r="A94" s="23" t="s">
        <v>83</v>
      </c>
      <c r="B94" s="102">
        <v>0</v>
      </c>
      <c r="C94" s="199">
        <v>0</v>
      </c>
      <c r="D94" s="101">
        <v>0</v>
      </c>
      <c r="E94" s="6"/>
      <c r="F94" s="23" t="s">
        <v>57</v>
      </c>
      <c r="G94" s="102">
        <v>0.89949829000000003</v>
      </c>
      <c r="H94" s="199">
        <v>0.89949829000000003</v>
      </c>
      <c r="I94" s="102">
        <v>0</v>
      </c>
      <c r="J94" s="6"/>
    </row>
    <row r="95" spans="1:10" x14ac:dyDescent="0.25">
      <c r="A95" s="23" t="s">
        <v>84</v>
      </c>
      <c r="B95" s="102">
        <v>0</v>
      </c>
      <c r="C95" s="199">
        <v>0</v>
      </c>
      <c r="D95" s="101">
        <v>0</v>
      </c>
      <c r="E95" s="6"/>
      <c r="F95" s="23" t="s">
        <v>58</v>
      </c>
      <c r="G95" s="102">
        <v>5.2557819999999998E-2</v>
      </c>
      <c r="H95" s="199">
        <v>5.2557819999999998E-2</v>
      </c>
      <c r="I95" s="102">
        <v>0</v>
      </c>
      <c r="J95" s="6"/>
    </row>
    <row r="96" spans="1:10" x14ac:dyDescent="0.25">
      <c r="A96" s="23" t="s">
        <v>85</v>
      </c>
      <c r="B96" s="102">
        <v>0</v>
      </c>
      <c r="C96" s="199">
        <v>0</v>
      </c>
      <c r="D96" s="101">
        <v>0</v>
      </c>
      <c r="E96" s="6"/>
      <c r="F96" s="23" t="s">
        <v>59</v>
      </c>
      <c r="G96" s="102">
        <v>1.1187065700000001</v>
      </c>
      <c r="H96" s="199">
        <v>1.1187065700000001</v>
      </c>
      <c r="I96" s="102">
        <v>0</v>
      </c>
      <c r="J96" s="6"/>
    </row>
    <row r="97" spans="1:10" x14ac:dyDescent="0.25">
      <c r="A97" s="23" t="s">
        <v>86</v>
      </c>
      <c r="B97" s="102">
        <v>0</v>
      </c>
      <c r="C97" s="199">
        <v>0</v>
      </c>
      <c r="D97" s="101">
        <v>0</v>
      </c>
      <c r="E97" s="6"/>
      <c r="F97" s="23" t="s">
        <v>60</v>
      </c>
      <c r="G97" s="102">
        <v>0.29912512000000002</v>
      </c>
      <c r="H97" s="199">
        <v>0.29912512000000002</v>
      </c>
      <c r="I97" s="102">
        <v>0</v>
      </c>
      <c r="J97" s="6"/>
    </row>
    <row r="98" spans="1:10" x14ac:dyDescent="0.25">
      <c r="A98" s="23" t="s">
        <v>87</v>
      </c>
      <c r="B98" s="102">
        <v>5.8062000000000002E-2</v>
      </c>
      <c r="C98" s="199">
        <v>5.8062000000000002E-2</v>
      </c>
      <c r="D98" s="101">
        <v>0</v>
      </c>
      <c r="E98" s="6"/>
      <c r="F98" s="23" t="s">
        <v>62</v>
      </c>
      <c r="G98" s="102">
        <v>0.15005582999999997</v>
      </c>
      <c r="H98" s="199">
        <v>0.15005582999999997</v>
      </c>
      <c r="I98" s="102">
        <v>0</v>
      </c>
      <c r="J98" s="6"/>
    </row>
    <row r="99" spans="1:10" x14ac:dyDescent="0.25">
      <c r="A99" s="23" t="s">
        <v>88</v>
      </c>
      <c r="B99" s="102">
        <v>9.8863929999999989E-2</v>
      </c>
      <c r="C99" s="199">
        <v>9.8863929999999989E-2</v>
      </c>
      <c r="D99" s="101">
        <v>0</v>
      </c>
      <c r="E99" s="6"/>
      <c r="F99" s="23" t="s">
        <v>63</v>
      </c>
      <c r="G99" s="102">
        <v>0.27576340000000005</v>
      </c>
      <c r="H99" s="199">
        <v>0.27576340000000005</v>
      </c>
      <c r="I99" s="102">
        <v>0</v>
      </c>
      <c r="J99" s="6"/>
    </row>
    <row r="100" spans="1:10" x14ac:dyDescent="0.25">
      <c r="A100" s="23" t="s">
        <v>89</v>
      </c>
      <c r="B100" s="102">
        <v>0.77912190000000003</v>
      </c>
      <c r="C100" s="199">
        <v>0.77912190000000003</v>
      </c>
      <c r="D100" s="101">
        <v>0</v>
      </c>
      <c r="E100" s="6"/>
      <c r="F100" s="23" t="s">
        <v>64</v>
      </c>
      <c r="G100" s="102">
        <v>36.121651659999998</v>
      </c>
      <c r="H100" s="199">
        <v>36.121651659999998</v>
      </c>
      <c r="I100" s="102">
        <v>0</v>
      </c>
      <c r="J100" s="6"/>
    </row>
    <row r="101" spans="1:10" x14ac:dyDescent="0.25">
      <c r="A101" s="23" t="s">
        <v>90</v>
      </c>
      <c r="B101" s="102">
        <v>8.1880399999999992E-2</v>
      </c>
      <c r="C101" s="199">
        <v>8.1880399999999992E-2</v>
      </c>
      <c r="D101" s="101">
        <v>0</v>
      </c>
      <c r="E101" s="6"/>
      <c r="F101" s="23" t="s">
        <v>65</v>
      </c>
      <c r="G101" s="102">
        <v>0.1673</v>
      </c>
      <c r="H101" s="199">
        <v>0.1673</v>
      </c>
      <c r="I101" s="102">
        <v>0</v>
      </c>
      <c r="J101" s="6"/>
    </row>
    <row r="102" spans="1:10" x14ac:dyDescent="0.25">
      <c r="A102" s="23" t="s">
        <v>91</v>
      </c>
      <c r="B102" s="102">
        <v>1.7382599999999999E-3</v>
      </c>
      <c r="C102" s="199">
        <v>1.7382599999999999E-3</v>
      </c>
      <c r="D102" s="101">
        <v>0</v>
      </c>
      <c r="E102" s="6"/>
      <c r="F102" s="23" t="s">
        <v>66</v>
      </c>
      <c r="G102" s="102">
        <v>1.1966870000000001E-2</v>
      </c>
      <c r="H102" s="199">
        <v>1.1966870000000001E-2</v>
      </c>
      <c r="I102" s="102">
        <v>0</v>
      </c>
      <c r="J102" s="6"/>
    </row>
    <row r="103" spans="1:10" x14ac:dyDescent="0.25">
      <c r="A103" s="23" t="s">
        <v>92</v>
      </c>
      <c r="B103" s="102">
        <v>0.10736769</v>
      </c>
      <c r="C103" s="199">
        <v>0.10736769</v>
      </c>
      <c r="D103" s="101">
        <v>0</v>
      </c>
      <c r="E103" s="6"/>
      <c r="F103" s="23" t="s">
        <v>67</v>
      </c>
      <c r="G103" s="102">
        <v>0</v>
      </c>
      <c r="H103" s="199">
        <v>0</v>
      </c>
      <c r="I103" s="102">
        <v>0</v>
      </c>
      <c r="J103" s="6"/>
    </row>
    <row r="104" spans="1:10" x14ac:dyDescent="0.25">
      <c r="A104" s="23" t="s">
        <v>93</v>
      </c>
      <c r="B104" s="102">
        <v>0.10506172</v>
      </c>
      <c r="C104" s="199">
        <v>0.10506172</v>
      </c>
      <c r="D104" s="101">
        <v>0</v>
      </c>
      <c r="E104" s="6"/>
      <c r="F104" s="23" t="s">
        <v>68</v>
      </c>
      <c r="G104" s="102">
        <v>118.59170666</v>
      </c>
      <c r="H104" s="199">
        <v>118.59170666</v>
      </c>
      <c r="I104" s="102">
        <v>0</v>
      </c>
      <c r="J104" s="6"/>
    </row>
    <row r="105" spans="1:10" x14ac:dyDescent="0.25">
      <c r="A105" s="23" t="s">
        <v>94</v>
      </c>
      <c r="B105" s="102">
        <v>1.4779999999999999E-3</v>
      </c>
      <c r="C105" s="199">
        <v>1.4779999999999999E-3</v>
      </c>
      <c r="D105" s="101">
        <v>0</v>
      </c>
      <c r="E105" s="6"/>
      <c r="F105" s="23" t="s">
        <v>69</v>
      </c>
      <c r="G105" s="102">
        <v>0</v>
      </c>
      <c r="H105" s="199">
        <v>0</v>
      </c>
      <c r="I105" s="102">
        <v>0</v>
      </c>
      <c r="J105" s="6"/>
    </row>
    <row r="106" spans="1:10" x14ac:dyDescent="0.25">
      <c r="A106" s="23" t="s">
        <v>95</v>
      </c>
      <c r="B106" s="102">
        <v>1.4239444399999999</v>
      </c>
      <c r="C106" s="199">
        <v>1.4239444399999999</v>
      </c>
      <c r="D106" s="101">
        <v>0</v>
      </c>
      <c r="E106" s="6"/>
      <c r="F106" s="23" t="s">
        <v>70</v>
      </c>
      <c r="G106" s="102">
        <v>7.9489999999999995E-3</v>
      </c>
      <c r="H106" s="199">
        <v>7.9489999999999995E-3</v>
      </c>
      <c r="I106" s="102">
        <v>0</v>
      </c>
      <c r="J106" s="6"/>
    </row>
    <row r="107" spans="1:10" x14ac:dyDescent="0.25">
      <c r="A107" s="23" t="s">
        <v>96</v>
      </c>
      <c r="B107" s="102">
        <v>14.524140730000001</v>
      </c>
      <c r="C107" s="199">
        <v>14.524140730000001</v>
      </c>
      <c r="D107" s="101">
        <v>0</v>
      </c>
      <c r="E107" s="6"/>
      <c r="F107" s="23" t="s">
        <v>71</v>
      </c>
      <c r="G107" s="102">
        <v>22.66890343</v>
      </c>
      <c r="H107" s="199">
        <v>22.66890343</v>
      </c>
      <c r="I107" s="102">
        <v>0</v>
      </c>
      <c r="J107" s="6"/>
    </row>
    <row r="108" spans="1:10" x14ac:dyDescent="0.25">
      <c r="A108" s="23" t="s">
        <v>97</v>
      </c>
      <c r="B108" s="102">
        <v>33.75101119</v>
      </c>
      <c r="C108" s="199">
        <v>33.75101119</v>
      </c>
      <c r="D108" s="101">
        <v>0</v>
      </c>
      <c r="E108" s="6"/>
      <c r="F108" s="23" t="s">
        <v>72</v>
      </c>
      <c r="G108" s="102">
        <v>4.3051E-4</v>
      </c>
      <c r="H108" s="199">
        <v>4.3051E-4</v>
      </c>
      <c r="I108" s="102">
        <v>0</v>
      </c>
      <c r="J108" s="6"/>
    </row>
    <row r="109" spans="1:10" x14ac:dyDescent="0.25">
      <c r="A109" s="23" t="s">
        <v>98</v>
      </c>
      <c r="B109" s="102">
        <v>7.24991E-3</v>
      </c>
      <c r="C109" s="199">
        <v>7.24991E-3</v>
      </c>
      <c r="D109" s="101">
        <v>0</v>
      </c>
      <c r="E109" s="6"/>
      <c r="F109" s="23" t="s">
        <v>73</v>
      </c>
      <c r="G109" s="102">
        <v>3.5280000000000001E-4</v>
      </c>
      <c r="H109" s="199">
        <v>3.5280000000000001E-4</v>
      </c>
      <c r="I109" s="102">
        <v>0</v>
      </c>
      <c r="J109" s="6"/>
    </row>
    <row r="110" spans="1:10" x14ac:dyDescent="0.25">
      <c r="A110" s="23" t="s">
        <v>99</v>
      </c>
      <c r="B110" s="102">
        <v>0.59167080000000005</v>
      </c>
      <c r="C110" s="199">
        <v>0.59167080000000005</v>
      </c>
      <c r="D110" s="101">
        <v>0</v>
      </c>
      <c r="E110" s="6"/>
      <c r="F110" s="23" t="s">
        <v>74</v>
      </c>
      <c r="G110" s="102">
        <v>6.4808402100000002</v>
      </c>
      <c r="H110" s="199">
        <v>6.4808402100000002</v>
      </c>
      <c r="I110" s="102">
        <v>0</v>
      </c>
      <c r="J110" s="6"/>
    </row>
    <row r="111" spans="1:10" x14ac:dyDescent="0.25">
      <c r="A111" s="23" t="s">
        <v>100</v>
      </c>
      <c r="B111" s="102">
        <v>1E-4</v>
      </c>
      <c r="C111" s="199">
        <v>1E-4</v>
      </c>
      <c r="D111" s="101">
        <v>0</v>
      </c>
      <c r="E111" s="6"/>
      <c r="F111" s="23" t="s">
        <v>75</v>
      </c>
      <c r="G111" s="102">
        <v>27.918788969999998</v>
      </c>
      <c r="H111" s="199">
        <v>27.918788969999998</v>
      </c>
      <c r="I111" s="102">
        <v>0</v>
      </c>
      <c r="J111" s="6"/>
    </row>
    <row r="112" spans="1:10" x14ac:dyDescent="0.25">
      <c r="A112" s="23" t="s">
        <v>101</v>
      </c>
      <c r="B112" s="102">
        <v>2.663944E-2</v>
      </c>
      <c r="C112" s="199">
        <v>2.663944E-2</v>
      </c>
      <c r="D112" s="101">
        <v>0</v>
      </c>
      <c r="E112" s="6"/>
      <c r="F112" s="23" t="s">
        <v>76</v>
      </c>
      <c r="G112" s="102">
        <v>7.3049094700000001</v>
      </c>
      <c r="H112" s="199">
        <v>7.3049094700000001</v>
      </c>
      <c r="I112" s="102">
        <v>0</v>
      </c>
      <c r="J112" s="6"/>
    </row>
    <row r="113" spans="1:10" x14ac:dyDescent="0.25">
      <c r="A113" s="23" t="s">
        <v>102</v>
      </c>
      <c r="B113" s="102">
        <v>0</v>
      </c>
      <c r="C113" s="199">
        <v>0</v>
      </c>
      <c r="D113" s="101">
        <v>0</v>
      </c>
      <c r="E113" s="6"/>
      <c r="F113" s="23" t="s">
        <v>77</v>
      </c>
      <c r="G113" s="102">
        <v>0.50289839000000003</v>
      </c>
      <c r="H113" s="199">
        <v>0.50289839000000003</v>
      </c>
      <c r="I113" s="102">
        <v>0</v>
      </c>
      <c r="J113" s="6"/>
    </row>
    <row r="114" spans="1:10" x14ac:dyDescent="0.25">
      <c r="A114" s="23" t="s">
        <v>103</v>
      </c>
      <c r="B114" s="102">
        <v>1.1902771000000001</v>
      </c>
      <c r="C114" s="199">
        <v>1.1902771000000001</v>
      </c>
      <c r="D114" s="101">
        <v>0</v>
      </c>
      <c r="E114" s="6"/>
      <c r="F114" s="23" t="s">
        <v>78</v>
      </c>
      <c r="G114" s="102">
        <v>0</v>
      </c>
      <c r="H114" s="199">
        <v>0</v>
      </c>
      <c r="I114" s="102">
        <v>0</v>
      </c>
      <c r="J114" s="6"/>
    </row>
    <row r="115" spans="1:10" x14ac:dyDescent="0.25">
      <c r="A115" s="23" t="s">
        <v>104</v>
      </c>
      <c r="B115" s="102">
        <v>7.8881312699999997</v>
      </c>
      <c r="C115" s="199">
        <v>7.8881312699999997</v>
      </c>
      <c r="D115" s="101">
        <v>0</v>
      </c>
      <c r="E115" s="6"/>
      <c r="F115" s="23" t="s">
        <v>79</v>
      </c>
      <c r="G115" s="102">
        <v>0</v>
      </c>
      <c r="H115" s="199">
        <v>0</v>
      </c>
      <c r="I115" s="102">
        <v>0</v>
      </c>
      <c r="J115" s="6"/>
    </row>
    <row r="116" spans="1:10" x14ac:dyDescent="0.25">
      <c r="A116" s="23" t="s">
        <v>105</v>
      </c>
      <c r="B116" s="102">
        <v>0.28300202000000002</v>
      </c>
      <c r="C116" s="199">
        <v>0.28300202000000002</v>
      </c>
      <c r="D116" s="101">
        <v>0</v>
      </c>
      <c r="E116" s="6"/>
      <c r="F116" s="23" t="s">
        <v>81</v>
      </c>
      <c r="G116" s="102">
        <v>9.0389425699999997</v>
      </c>
      <c r="H116" s="199">
        <v>9.0389425699999997</v>
      </c>
      <c r="I116" s="102">
        <v>0</v>
      </c>
      <c r="J116" s="6"/>
    </row>
    <row r="117" spans="1:10" x14ac:dyDescent="0.25">
      <c r="A117" s="23" t="s">
        <v>106</v>
      </c>
      <c r="B117" s="102">
        <v>0.74070393999999995</v>
      </c>
      <c r="C117" s="199">
        <v>0.74070393999999995</v>
      </c>
      <c r="D117" s="101">
        <v>0</v>
      </c>
      <c r="E117" s="6"/>
      <c r="F117" s="23" t="s">
        <v>82</v>
      </c>
      <c r="G117" s="102">
        <v>15.21201993</v>
      </c>
      <c r="H117" s="199">
        <v>15.21201993</v>
      </c>
      <c r="I117" s="102">
        <v>0</v>
      </c>
      <c r="J117" s="6"/>
    </row>
    <row r="118" spans="1:10" x14ac:dyDescent="0.25">
      <c r="A118" s="23" t="s">
        <v>107</v>
      </c>
      <c r="B118" s="102">
        <v>0.72704767000000003</v>
      </c>
      <c r="C118" s="199">
        <v>0.72704767000000003</v>
      </c>
      <c r="D118" s="101">
        <v>0</v>
      </c>
      <c r="E118" s="6"/>
      <c r="F118" s="23" t="s">
        <v>83</v>
      </c>
      <c r="G118" s="102">
        <v>4.0799421699999998</v>
      </c>
      <c r="H118" s="199">
        <v>4.0799421699999998</v>
      </c>
      <c r="I118" s="102">
        <v>0</v>
      </c>
      <c r="J118" s="6"/>
    </row>
    <row r="119" spans="1:10" x14ac:dyDescent="0.25">
      <c r="A119" s="23" t="s">
        <v>108</v>
      </c>
      <c r="B119" s="102">
        <v>0.87230839000000004</v>
      </c>
      <c r="C119" s="199">
        <v>0.87230839000000004</v>
      </c>
      <c r="D119" s="101">
        <v>0</v>
      </c>
      <c r="E119" s="6"/>
      <c r="F119" s="23" t="s">
        <v>84</v>
      </c>
      <c r="G119" s="102">
        <v>5.6728995400000004</v>
      </c>
      <c r="H119" s="199">
        <v>5.6728995400000004</v>
      </c>
      <c r="I119" s="102">
        <v>0</v>
      </c>
      <c r="J119" s="6"/>
    </row>
    <row r="120" spans="1:10" x14ac:dyDescent="0.25">
      <c r="A120" s="23" t="s">
        <v>109</v>
      </c>
      <c r="B120" s="102">
        <v>217.17880049000001</v>
      </c>
      <c r="C120" s="199">
        <v>217.17880049000001</v>
      </c>
      <c r="D120" s="101">
        <v>0</v>
      </c>
      <c r="E120" s="6"/>
      <c r="F120" s="23" t="s">
        <v>85</v>
      </c>
      <c r="G120" s="102">
        <v>0</v>
      </c>
      <c r="H120" s="199">
        <v>0</v>
      </c>
      <c r="I120" s="102">
        <v>0</v>
      </c>
      <c r="J120" s="6"/>
    </row>
    <row r="121" spans="1:10" x14ac:dyDescent="0.25">
      <c r="A121" s="23" t="s">
        <v>110</v>
      </c>
      <c r="B121" s="102">
        <v>2.9700000000000001E-4</v>
      </c>
      <c r="C121" s="199">
        <v>2.9700000000000001E-4</v>
      </c>
      <c r="D121" s="101">
        <v>0</v>
      </c>
      <c r="E121" s="6"/>
      <c r="F121" s="23" t="s">
        <v>86</v>
      </c>
      <c r="G121" s="102">
        <v>0</v>
      </c>
      <c r="H121" s="199">
        <v>0</v>
      </c>
      <c r="I121" s="102">
        <v>0</v>
      </c>
      <c r="J121" s="6"/>
    </row>
    <row r="122" spans="1:10" x14ac:dyDescent="0.25">
      <c r="A122" s="23" t="s">
        <v>111</v>
      </c>
      <c r="B122" s="102">
        <v>0</v>
      </c>
      <c r="C122" s="199">
        <v>0</v>
      </c>
      <c r="D122" s="101">
        <v>0</v>
      </c>
      <c r="E122" s="6"/>
      <c r="F122" s="23" t="s">
        <v>87</v>
      </c>
      <c r="G122" s="102">
        <v>0.20777804999999999</v>
      </c>
      <c r="H122" s="199">
        <v>0.20777804999999999</v>
      </c>
      <c r="I122" s="102">
        <v>0</v>
      </c>
      <c r="J122" s="6"/>
    </row>
    <row r="123" spans="1:10" x14ac:dyDescent="0.25">
      <c r="A123" s="23" t="s">
        <v>112</v>
      </c>
      <c r="B123" s="102">
        <v>2.03566695</v>
      </c>
      <c r="C123" s="199">
        <v>2.03566695</v>
      </c>
      <c r="D123" s="101">
        <v>0</v>
      </c>
      <c r="E123" s="6"/>
      <c r="F123" s="23" t="s">
        <v>88</v>
      </c>
      <c r="G123" s="102">
        <v>53.488054240000004</v>
      </c>
      <c r="H123" s="199">
        <v>53.488054240000004</v>
      </c>
      <c r="I123" s="102">
        <v>0</v>
      </c>
      <c r="J123" s="6"/>
    </row>
    <row r="124" spans="1:10" x14ac:dyDescent="0.25">
      <c r="A124" s="23" t="s">
        <v>113</v>
      </c>
      <c r="B124" s="102">
        <v>0.33491790999999999</v>
      </c>
      <c r="C124" s="199">
        <v>0.33491790999999999</v>
      </c>
      <c r="D124" s="101">
        <v>0</v>
      </c>
      <c r="E124" s="6"/>
      <c r="F124" s="23" t="s">
        <v>89</v>
      </c>
      <c r="G124" s="102">
        <v>3.97973775</v>
      </c>
      <c r="H124" s="199">
        <v>3.97973775</v>
      </c>
      <c r="I124" s="102">
        <v>0</v>
      </c>
      <c r="J124" s="6"/>
    </row>
    <row r="125" spans="1:10" x14ac:dyDescent="0.25">
      <c r="A125" s="23" t="s">
        <v>114</v>
      </c>
      <c r="B125" s="102">
        <v>11.880934529999999</v>
      </c>
      <c r="C125" s="199">
        <v>11.880934529999999</v>
      </c>
      <c r="D125" s="101">
        <v>0</v>
      </c>
      <c r="E125" s="6"/>
      <c r="F125" s="23" t="s">
        <v>90</v>
      </c>
      <c r="G125" s="102">
        <v>0.74680796999999999</v>
      </c>
      <c r="H125" s="199">
        <v>0.74680796999999999</v>
      </c>
      <c r="I125" s="102">
        <v>0</v>
      </c>
      <c r="J125" s="6"/>
    </row>
    <row r="126" spans="1:10" x14ac:dyDescent="0.25">
      <c r="A126" s="23" t="s">
        <v>115</v>
      </c>
      <c r="B126" s="102">
        <v>0</v>
      </c>
      <c r="C126" s="199">
        <v>0</v>
      </c>
      <c r="D126" s="101">
        <v>0</v>
      </c>
      <c r="E126" s="6"/>
      <c r="F126" s="23" t="s">
        <v>91</v>
      </c>
      <c r="G126" s="102">
        <v>0.84487869999999998</v>
      </c>
      <c r="H126" s="199">
        <v>0.84487869999999998</v>
      </c>
      <c r="I126" s="102">
        <v>0</v>
      </c>
      <c r="J126" s="6"/>
    </row>
    <row r="127" spans="1:10" x14ac:dyDescent="0.25">
      <c r="A127" s="23" t="s">
        <v>116</v>
      </c>
      <c r="B127" s="102">
        <v>0.25976329999999997</v>
      </c>
      <c r="C127" s="199">
        <v>0.25976329999999997</v>
      </c>
      <c r="D127" s="101">
        <v>0</v>
      </c>
      <c r="E127" s="6"/>
      <c r="F127" s="23" t="s">
        <v>92</v>
      </c>
      <c r="G127" s="102">
        <v>0.59809095999999995</v>
      </c>
      <c r="H127" s="199">
        <v>0.59809095999999995</v>
      </c>
      <c r="I127" s="102">
        <v>0</v>
      </c>
      <c r="J127" s="6"/>
    </row>
    <row r="128" spans="1:10" x14ac:dyDescent="0.25">
      <c r="A128" s="23" t="s">
        <v>117</v>
      </c>
      <c r="B128" s="102">
        <v>0.17321332</v>
      </c>
      <c r="C128" s="199">
        <v>0.17321332</v>
      </c>
      <c r="D128" s="101">
        <v>0</v>
      </c>
      <c r="E128" s="6"/>
      <c r="F128" s="23" t="s">
        <v>93</v>
      </c>
      <c r="G128" s="102">
        <v>1.9200231399999999</v>
      </c>
      <c r="H128" s="199">
        <v>1.9200231399999999</v>
      </c>
      <c r="I128" s="102">
        <v>0</v>
      </c>
      <c r="J128" s="6"/>
    </row>
    <row r="129" spans="1:10" x14ac:dyDescent="0.25">
      <c r="A129" s="23" t="s">
        <v>118</v>
      </c>
      <c r="B129" s="102">
        <v>0</v>
      </c>
      <c r="C129" s="199">
        <v>0</v>
      </c>
      <c r="D129" s="101">
        <v>0</v>
      </c>
      <c r="E129" s="6"/>
      <c r="F129" s="23" t="s">
        <v>94</v>
      </c>
      <c r="G129" s="102">
        <v>12.94945302</v>
      </c>
      <c r="H129" s="199">
        <v>12.94945302</v>
      </c>
      <c r="I129" s="102">
        <v>0</v>
      </c>
      <c r="J129" s="6"/>
    </row>
    <row r="130" spans="1:10" x14ac:dyDescent="0.25">
      <c r="A130" s="23" t="s">
        <v>119</v>
      </c>
      <c r="B130" s="102">
        <v>0.17874789000000002</v>
      </c>
      <c r="C130" s="199">
        <v>0.17874789000000002</v>
      </c>
      <c r="D130" s="101">
        <v>0</v>
      </c>
      <c r="E130" s="6"/>
      <c r="F130" s="23" t="s">
        <v>95</v>
      </c>
      <c r="G130" s="102">
        <v>1.7683014800000001</v>
      </c>
      <c r="H130" s="199">
        <v>1.7683014800000001</v>
      </c>
      <c r="I130" s="102">
        <v>0</v>
      </c>
      <c r="J130" s="6"/>
    </row>
    <row r="131" spans="1:10" x14ac:dyDescent="0.25">
      <c r="A131" s="23" t="s">
        <v>120</v>
      </c>
      <c r="B131" s="102">
        <v>0.48745727</v>
      </c>
      <c r="C131" s="199">
        <v>0.48745727</v>
      </c>
      <c r="D131" s="101">
        <v>0</v>
      </c>
      <c r="E131" s="6"/>
      <c r="F131" s="23" t="s">
        <v>96</v>
      </c>
      <c r="G131" s="102">
        <v>0.94237609</v>
      </c>
      <c r="H131" s="199">
        <v>0.94237609</v>
      </c>
      <c r="I131" s="102">
        <v>0</v>
      </c>
      <c r="J131" s="6"/>
    </row>
    <row r="132" spans="1:10" x14ac:dyDescent="0.25">
      <c r="A132" s="23" t="s">
        <v>121</v>
      </c>
      <c r="B132" s="102">
        <v>1.059793E-2</v>
      </c>
      <c r="C132" s="199">
        <v>1.059793E-2</v>
      </c>
      <c r="D132" s="101">
        <v>0</v>
      </c>
      <c r="E132" s="6"/>
      <c r="F132" s="23" t="s">
        <v>99</v>
      </c>
      <c r="G132" s="102">
        <v>35.629871539999996</v>
      </c>
      <c r="H132" s="199">
        <v>35.629871539999996</v>
      </c>
      <c r="I132" s="102">
        <v>0</v>
      </c>
      <c r="J132" s="6"/>
    </row>
    <row r="133" spans="1:10" x14ac:dyDescent="0.25">
      <c r="A133" s="23" t="s">
        <v>122</v>
      </c>
      <c r="B133" s="102">
        <v>0.77447125000000006</v>
      </c>
      <c r="C133" s="199">
        <v>0.77447125000000006</v>
      </c>
      <c r="D133" s="101">
        <v>0</v>
      </c>
      <c r="E133" s="6"/>
      <c r="F133" s="23" t="s">
        <v>100</v>
      </c>
      <c r="G133" s="102">
        <v>1.0993136399999999</v>
      </c>
      <c r="H133" s="199">
        <v>1.0993136399999999</v>
      </c>
      <c r="I133" s="102">
        <v>0</v>
      </c>
      <c r="J133" s="6"/>
    </row>
    <row r="134" spans="1:10" x14ac:dyDescent="0.25">
      <c r="A134" s="23" t="s">
        <v>123</v>
      </c>
      <c r="B134" s="102">
        <v>99.418386209999994</v>
      </c>
      <c r="C134" s="199">
        <v>99.418386209999994</v>
      </c>
      <c r="D134" s="101">
        <v>0</v>
      </c>
      <c r="E134" s="6"/>
      <c r="F134" s="23" t="s">
        <v>101</v>
      </c>
      <c r="G134" s="102">
        <v>2.2280298900000002</v>
      </c>
      <c r="H134" s="199">
        <v>2.2280298900000002</v>
      </c>
      <c r="I134" s="102">
        <v>0</v>
      </c>
      <c r="J134" s="6"/>
    </row>
    <row r="135" spans="1:10" x14ac:dyDescent="0.25">
      <c r="A135" s="23" t="s">
        <v>124</v>
      </c>
      <c r="B135" s="102">
        <v>0</v>
      </c>
      <c r="C135" s="199">
        <v>0</v>
      </c>
      <c r="D135" s="101">
        <v>0</v>
      </c>
      <c r="E135" s="6"/>
      <c r="F135" s="23" t="s">
        <v>102</v>
      </c>
      <c r="G135" s="102">
        <v>1.83724647</v>
      </c>
      <c r="H135" s="199">
        <v>1.83724647</v>
      </c>
      <c r="I135" s="102">
        <v>0</v>
      </c>
      <c r="J135" s="6"/>
    </row>
    <row r="136" spans="1:10" x14ac:dyDescent="0.25">
      <c r="A136" s="23" t="s">
        <v>125</v>
      </c>
      <c r="B136" s="102">
        <v>10.449675619999999</v>
      </c>
      <c r="C136" s="199">
        <v>10.449675619999999</v>
      </c>
      <c r="D136" s="101">
        <v>0</v>
      </c>
      <c r="E136" s="6"/>
      <c r="F136" s="23" t="s">
        <v>103</v>
      </c>
      <c r="G136" s="102">
        <v>27.029013859999999</v>
      </c>
      <c r="H136" s="199">
        <v>27.029013859999999</v>
      </c>
      <c r="I136" s="102">
        <v>0</v>
      </c>
      <c r="J136" s="6"/>
    </row>
    <row r="137" spans="1:10" x14ac:dyDescent="0.25">
      <c r="A137" s="23" t="s">
        <v>126</v>
      </c>
      <c r="B137" s="102">
        <v>0</v>
      </c>
      <c r="C137" s="199">
        <v>0</v>
      </c>
      <c r="D137" s="101">
        <v>0</v>
      </c>
      <c r="E137" s="6"/>
      <c r="F137" s="23" t="s">
        <v>104</v>
      </c>
      <c r="G137" s="102">
        <v>62.251519170000002</v>
      </c>
      <c r="H137" s="199">
        <v>62.251519170000002</v>
      </c>
      <c r="I137" s="102">
        <v>0</v>
      </c>
      <c r="J137" s="6"/>
    </row>
    <row r="138" spans="1:10" x14ac:dyDescent="0.25">
      <c r="A138" s="23" t="s">
        <v>127</v>
      </c>
      <c r="B138" s="102">
        <v>0.65253679000000009</v>
      </c>
      <c r="C138" s="199">
        <v>0.65253679000000009</v>
      </c>
      <c r="D138" s="101">
        <v>0</v>
      </c>
      <c r="E138" s="6"/>
      <c r="F138" s="23" t="s">
        <v>105</v>
      </c>
      <c r="G138" s="102">
        <v>148.75215256000001</v>
      </c>
      <c r="H138" s="199">
        <v>148.75215256000001</v>
      </c>
      <c r="I138" s="102">
        <v>0</v>
      </c>
      <c r="J138" s="6"/>
    </row>
    <row r="139" spans="1:10" x14ac:dyDescent="0.25">
      <c r="A139" s="23" t="s">
        <v>128</v>
      </c>
      <c r="B139" s="102">
        <v>4.7609949900000004</v>
      </c>
      <c r="C139" s="199">
        <v>4.7609949900000004</v>
      </c>
      <c r="D139" s="101">
        <v>0</v>
      </c>
      <c r="E139" s="6"/>
      <c r="F139" s="23" t="s">
        <v>106</v>
      </c>
      <c r="G139" s="102">
        <v>19.001190390000001</v>
      </c>
      <c r="H139" s="199">
        <v>19.001190390000001</v>
      </c>
      <c r="I139" s="102">
        <v>0</v>
      </c>
      <c r="J139" s="6"/>
    </row>
    <row r="140" spans="1:10" x14ac:dyDescent="0.25">
      <c r="A140" s="23" t="s">
        <v>129</v>
      </c>
      <c r="B140" s="102">
        <v>50.306834909999999</v>
      </c>
      <c r="C140" s="199">
        <v>50.306834909999999</v>
      </c>
      <c r="D140" s="101">
        <v>0</v>
      </c>
      <c r="E140" s="6"/>
      <c r="F140" s="23" t="s">
        <v>110</v>
      </c>
      <c r="G140" s="102">
        <v>28.49920904</v>
      </c>
      <c r="H140" s="199">
        <v>28.49920904</v>
      </c>
      <c r="I140" s="102">
        <v>0</v>
      </c>
      <c r="J140" s="6"/>
    </row>
    <row r="141" spans="1:10" x14ac:dyDescent="0.25">
      <c r="A141" s="23" t="s">
        <v>130</v>
      </c>
      <c r="B141" s="102">
        <v>1.9806425000000001</v>
      </c>
      <c r="C141" s="199">
        <v>1.9806425000000001</v>
      </c>
      <c r="D141" s="101">
        <v>0</v>
      </c>
      <c r="E141" s="6"/>
      <c r="F141" s="23" t="s">
        <v>111</v>
      </c>
      <c r="G141" s="102">
        <v>1.28333973</v>
      </c>
      <c r="H141" s="199">
        <v>1.28333973</v>
      </c>
      <c r="I141" s="102">
        <v>0</v>
      </c>
      <c r="J141" s="6"/>
    </row>
    <row r="142" spans="1:10" x14ac:dyDescent="0.25">
      <c r="A142" s="23" t="s">
        <v>131</v>
      </c>
      <c r="B142" s="102">
        <v>0</v>
      </c>
      <c r="C142" s="199">
        <v>0</v>
      </c>
      <c r="D142" s="101">
        <v>0</v>
      </c>
      <c r="E142" s="6"/>
      <c r="F142" s="23" t="s">
        <v>112</v>
      </c>
      <c r="G142" s="102">
        <v>3.8515197799999998</v>
      </c>
      <c r="H142" s="199">
        <v>3.8515197799999998</v>
      </c>
      <c r="I142" s="102">
        <v>0</v>
      </c>
      <c r="J142" s="6"/>
    </row>
    <row r="143" spans="1:10" x14ac:dyDescent="0.25">
      <c r="A143" s="23" t="s">
        <v>132</v>
      </c>
      <c r="B143" s="102">
        <v>3.3638723399999999</v>
      </c>
      <c r="C143" s="199">
        <v>3.3638723399999999</v>
      </c>
      <c r="D143" s="101">
        <v>0</v>
      </c>
      <c r="E143" s="6"/>
      <c r="F143" s="23" t="s">
        <v>113</v>
      </c>
      <c r="G143" s="102">
        <v>6.2073817300000007</v>
      </c>
      <c r="H143" s="199">
        <v>6.2073817300000007</v>
      </c>
      <c r="I143" s="102">
        <v>0</v>
      </c>
      <c r="J143" s="6"/>
    </row>
    <row r="144" spans="1:10" x14ac:dyDescent="0.25">
      <c r="A144" s="23" t="s">
        <v>133</v>
      </c>
      <c r="B144" s="102">
        <v>4.5993993899999994</v>
      </c>
      <c r="C144" s="199">
        <v>4.5993993899999994</v>
      </c>
      <c r="D144" s="101">
        <v>0</v>
      </c>
      <c r="E144" s="6"/>
      <c r="F144" s="23" t="s">
        <v>114</v>
      </c>
      <c r="G144" s="102">
        <v>30.618559789999999</v>
      </c>
      <c r="H144" s="199">
        <v>30.618559789999999</v>
      </c>
      <c r="I144" s="102">
        <v>0</v>
      </c>
      <c r="J144" s="6"/>
    </row>
    <row r="145" spans="1:10" x14ac:dyDescent="0.25">
      <c r="A145" s="23" t="s">
        <v>134</v>
      </c>
      <c r="B145" s="102">
        <v>0.24996536</v>
      </c>
      <c r="C145" s="199">
        <v>0.24996536</v>
      </c>
      <c r="D145" s="101">
        <v>0</v>
      </c>
      <c r="E145" s="6"/>
      <c r="F145" s="23" t="s">
        <v>115</v>
      </c>
      <c r="G145" s="102">
        <v>0</v>
      </c>
      <c r="H145" s="199">
        <v>0</v>
      </c>
      <c r="I145" s="102">
        <v>0</v>
      </c>
      <c r="J145" s="6"/>
    </row>
    <row r="146" spans="1:10" x14ac:dyDescent="0.25">
      <c r="A146" s="23" t="s">
        <v>135</v>
      </c>
      <c r="B146" s="102">
        <v>1.05227271</v>
      </c>
      <c r="C146" s="199">
        <v>1.05227271</v>
      </c>
      <c r="D146" s="101">
        <v>0</v>
      </c>
      <c r="E146" s="6"/>
      <c r="F146" s="23" t="s">
        <v>116</v>
      </c>
      <c r="G146" s="102">
        <v>26.486201749999999</v>
      </c>
      <c r="H146" s="199">
        <v>26.486201749999999</v>
      </c>
      <c r="I146" s="102">
        <v>0</v>
      </c>
      <c r="J146" s="6"/>
    </row>
    <row r="147" spans="1:10" x14ac:dyDescent="0.25">
      <c r="A147" s="23" t="s">
        <v>136</v>
      </c>
      <c r="B147" s="102">
        <v>9.1118619999999997E-2</v>
      </c>
      <c r="C147" s="199">
        <v>9.1118619999999997E-2</v>
      </c>
      <c r="D147" s="101">
        <v>0</v>
      </c>
      <c r="E147" s="6"/>
      <c r="F147" s="23" t="s">
        <v>118</v>
      </c>
      <c r="G147" s="102">
        <v>0.38263346999999998</v>
      </c>
      <c r="H147" s="199">
        <v>0.38263346999999998</v>
      </c>
      <c r="I147" s="102">
        <v>0</v>
      </c>
      <c r="J147" s="6"/>
    </row>
    <row r="148" spans="1:10" x14ac:dyDescent="0.25">
      <c r="A148" s="23" t="s">
        <v>137</v>
      </c>
      <c r="B148" s="102">
        <v>3.055E-3</v>
      </c>
      <c r="C148" s="199">
        <v>3.055E-3</v>
      </c>
      <c r="D148" s="101">
        <v>0</v>
      </c>
      <c r="E148" s="6"/>
      <c r="F148" s="23" t="s">
        <v>119</v>
      </c>
      <c r="G148" s="102">
        <v>19.623021000000001</v>
      </c>
      <c r="H148" s="199">
        <v>19.623021000000001</v>
      </c>
      <c r="I148" s="102">
        <v>0</v>
      </c>
      <c r="J148" s="6"/>
    </row>
    <row r="149" spans="1:10" x14ac:dyDescent="0.25">
      <c r="A149" s="23" t="s">
        <v>138</v>
      </c>
      <c r="B149" s="102">
        <v>3.6967199999999997E-3</v>
      </c>
      <c r="C149" s="199">
        <v>3.6967199999999997E-3</v>
      </c>
      <c r="D149" s="101">
        <v>0</v>
      </c>
      <c r="E149" s="6"/>
      <c r="F149" s="23" t="s">
        <v>121</v>
      </c>
      <c r="G149" s="102">
        <v>20.580516899999999</v>
      </c>
      <c r="H149" s="199">
        <v>20.580516899999999</v>
      </c>
      <c r="I149" s="102">
        <v>0</v>
      </c>
      <c r="J149" s="6"/>
    </row>
    <row r="150" spans="1:10" x14ac:dyDescent="0.25">
      <c r="A150" s="23" t="s">
        <v>139</v>
      </c>
      <c r="B150" s="102">
        <v>2.3999999999999998E-3</v>
      </c>
      <c r="C150" s="199">
        <v>2.3999999999999998E-3</v>
      </c>
      <c r="D150" s="101">
        <v>0</v>
      </c>
      <c r="E150" s="6"/>
      <c r="F150" s="23" t="s">
        <v>122</v>
      </c>
      <c r="G150" s="102">
        <v>13.510521539999999</v>
      </c>
      <c r="H150" s="199">
        <v>13.510521539999999</v>
      </c>
      <c r="I150" s="102">
        <v>0</v>
      </c>
      <c r="J150" s="6"/>
    </row>
    <row r="151" spans="1:10" x14ac:dyDescent="0.25">
      <c r="A151" s="23" t="s">
        <v>140</v>
      </c>
      <c r="B151" s="102">
        <v>0</v>
      </c>
      <c r="C151" s="199">
        <v>0</v>
      </c>
      <c r="D151" s="101">
        <v>0</v>
      </c>
      <c r="E151" s="6"/>
      <c r="F151" s="23" t="s">
        <v>124</v>
      </c>
      <c r="G151" s="102">
        <v>2.0315259999999998E-2</v>
      </c>
      <c r="H151" s="199">
        <v>2.0315259999999998E-2</v>
      </c>
      <c r="I151" s="102">
        <v>0</v>
      </c>
      <c r="J151" s="6"/>
    </row>
    <row r="152" spans="1:10" x14ac:dyDescent="0.25">
      <c r="A152" s="23" t="s">
        <v>141</v>
      </c>
      <c r="B152" s="102">
        <v>3.6072750000000001E-2</v>
      </c>
      <c r="C152" s="199">
        <v>3.6072750000000001E-2</v>
      </c>
      <c r="D152" s="101">
        <v>0</v>
      </c>
      <c r="E152" s="6"/>
      <c r="F152" s="23" t="s">
        <v>125</v>
      </c>
      <c r="G152" s="102">
        <v>0.10754438000000001</v>
      </c>
      <c r="H152" s="199">
        <v>0.10754438000000001</v>
      </c>
      <c r="I152" s="102">
        <v>0</v>
      </c>
      <c r="J152" s="6"/>
    </row>
    <row r="153" spans="1:10" x14ac:dyDescent="0.25">
      <c r="A153" s="23" t="s">
        <v>142</v>
      </c>
      <c r="B153" s="102">
        <v>0.54591058999999997</v>
      </c>
      <c r="C153" s="199">
        <v>0.54591058999999997</v>
      </c>
      <c r="D153" s="101">
        <v>0</v>
      </c>
      <c r="E153" s="6"/>
      <c r="F153" s="23" t="s">
        <v>126</v>
      </c>
      <c r="G153" s="102">
        <v>0.74963634999999995</v>
      </c>
      <c r="H153" s="199">
        <v>0.74963634999999995</v>
      </c>
      <c r="I153" s="102">
        <v>0</v>
      </c>
      <c r="J153" s="6"/>
    </row>
    <row r="154" spans="1:10" x14ac:dyDescent="0.25">
      <c r="A154" s="23" t="s">
        <v>143</v>
      </c>
      <c r="B154" s="102">
        <v>13.483389880000001</v>
      </c>
      <c r="C154" s="199">
        <v>13.483389880000001</v>
      </c>
      <c r="D154" s="101">
        <v>0</v>
      </c>
      <c r="E154" s="6"/>
      <c r="F154" s="23" t="s">
        <v>127</v>
      </c>
      <c r="G154" s="102">
        <v>0</v>
      </c>
      <c r="H154" s="199">
        <v>0</v>
      </c>
      <c r="I154" s="102">
        <v>0</v>
      </c>
      <c r="J154" s="6"/>
    </row>
    <row r="155" spans="1:10" x14ac:dyDescent="0.25">
      <c r="A155" s="23" t="s">
        <v>144</v>
      </c>
      <c r="B155" s="102">
        <v>0.36847829999999998</v>
      </c>
      <c r="C155" s="199">
        <v>0.36847829999999998</v>
      </c>
      <c r="D155" s="101">
        <v>0</v>
      </c>
      <c r="E155" s="6"/>
      <c r="F155" s="23" t="s">
        <v>128</v>
      </c>
      <c r="G155" s="102">
        <v>17.04964678</v>
      </c>
      <c r="H155" s="199">
        <v>17.04964678</v>
      </c>
      <c r="I155" s="102">
        <v>0</v>
      </c>
      <c r="J155" s="6"/>
    </row>
    <row r="156" spans="1:10" x14ac:dyDescent="0.25">
      <c r="A156" s="23" t="s">
        <v>145</v>
      </c>
      <c r="B156" s="102">
        <v>27.088927219999999</v>
      </c>
      <c r="C156" s="199">
        <v>27.088927219999999</v>
      </c>
      <c r="D156" s="101">
        <v>0</v>
      </c>
      <c r="E156" s="6"/>
      <c r="F156" s="23" t="s">
        <v>131</v>
      </c>
      <c r="G156" s="102">
        <v>6.6069179999999991E-2</v>
      </c>
      <c r="H156" s="199">
        <v>6.6069179999999991E-2</v>
      </c>
      <c r="I156" s="102">
        <v>0</v>
      </c>
      <c r="J156" s="6"/>
    </row>
    <row r="157" spans="1:10" x14ac:dyDescent="0.25">
      <c r="A157" s="23" t="s">
        <v>146</v>
      </c>
      <c r="B157" s="102">
        <v>3.314458E-2</v>
      </c>
      <c r="C157" s="199">
        <v>3.314458E-2</v>
      </c>
      <c r="D157" s="101">
        <v>0</v>
      </c>
      <c r="E157" s="6"/>
      <c r="F157" s="23" t="s">
        <v>136</v>
      </c>
      <c r="G157" s="102">
        <v>1.67469293</v>
      </c>
      <c r="H157" s="199">
        <v>1.67469293</v>
      </c>
      <c r="I157" s="102">
        <v>0</v>
      </c>
      <c r="J157" s="6"/>
    </row>
    <row r="158" spans="1:10" x14ac:dyDescent="0.25">
      <c r="A158" s="23" t="s">
        <v>147</v>
      </c>
      <c r="B158" s="102">
        <v>0.95644871999999992</v>
      </c>
      <c r="C158" s="199">
        <v>0.95644871999999992</v>
      </c>
      <c r="D158" s="101">
        <v>0</v>
      </c>
      <c r="E158" s="6"/>
      <c r="F158" s="23" t="s">
        <v>137</v>
      </c>
      <c r="G158" s="102">
        <v>0.45165324000000001</v>
      </c>
      <c r="H158" s="199">
        <v>0.45165324000000001</v>
      </c>
      <c r="I158" s="102">
        <v>0</v>
      </c>
      <c r="J158" s="6"/>
    </row>
    <row r="159" spans="1:10" x14ac:dyDescent="0.25">
      <c r="A159" s="23" t="s">
        <v>148</v>
      </c>
      <c r="B159" s="102">
        <v>0.52700430000000009</v>
      </c>
      <c r="C159" s="199">
        <v>0.52700430000000009</v>
      </c>
      <c r="D159" s="101">
        <v>0</v>
      </c>
      <c r="E159" s="6"/>
      <c r="F159" s="23" t="s">
        <v>138</v>
      </c>
      <c r="G159" s="102">
        <v>5.7448903300000005</v>
      </c>
      <c r="H159" s="199">
        <v>5.7448903300000005</v>
      </c>
      <c r="I159" s="102">
        <v>0</v>
      </c>
      <c r="J159" s="6"/>
    </row>
    <row r="160" spans="1:10" x14ac:dyDescent="0.25">
      <c r="A160" s="23" t="s">
        <v>149</v>
      </c>
      <c r="B160" s="102">
        <v>3.7156534799999998</v>
      </c>
      <c r="C160" s="199">
        <v>3.7156534799999998</v>
      </c>
      <c r="D160" s="101">
        <v>0</v>
      </c>
      <c r="E160" s="6"/>
      <c r="F160" s="23" t="s">
        <v>139</v>
      </c>
      <c r="G160" s="102">
        <v>2.7361445099999999</v>
      </c>
      <c r="H160" s="199">
        <v>2.7361445099999999</v>
      </c>
      <c r="I160" s="102">
        <v>0</v>
      </c>
      <c r="J160" s="6"/>
    </row>
    <row r="161" spans="1:10" x14ac:dyDescent="0.25">
      <c r="A161" s="23" t="s">
        <v>150</v>
      </c>
      <c r="B161" s="102">
        <v>3.8604589999999994E-2</v>
      </c>
      <c r="C161" s="199">
        <v>3.8604589999999994E-2</v>
      </c>
      <c r="D161" s="101">
        <v>0</v>
      </c>
      <c r="E161" s="6"/>
      <c r="F161" s="23" t="s">
        <v>140</v>
      </c>
      <c r="G161" s="102">
        <v>0.52583110999999993</v>
      </c>
      <c r="H161" s="199">
        <v>0.52583110999999993</v>
      </c>
      <c r="I161" s="102">
        <v>0</v>
      </c>
      <c r="J161" s="6"/>
    </row>
    <row r="162" spans="1:10" x14ac:dyDescent="0.25">
      <c r="A162" s="23" t="s">
        <v>152</v>
      </c>
      <c r="B162" s="102">
        <v>3.45199737</v>
      </c>
      <c r="C162" s="199">
        <v>3.45199737</v>
      </c>
      <c r="D162" s="101">
        <v>0</v>
      </c>
      <c r="E162" s="6"/>
      <c r="F162" s="23" t="s">
        <v>141</v>
      </c>
      <c r="G162" s="102">
        <v>2.2010224100000002</v>
      </c>
      <c r="H162" s="199">
        <v>2.2010224100000002</v>
      </c>
      <c r="I162" s="102">
        <v>0</v>
      </c>
      <c r="J162" s="6"/>
    </row>
    <row r="163" spans="1:10" x14ac:dyDescent="0.25">
      <c r="A163" s="23" t="s">
        <v>153</v>
      </c>
      <c r="B163" s="102">
        <v>0</v>
      </c>
      <c r="C163" s="199">
        <v>0</v>
      </c>
      <c r="D163" s="101">
        <v>0</v>
      </c>
      <c r="E163" s="6"/>
      <c r="F163" s="23" t="s">
        <v>144</v>
      </c>
      <c r="G163" s="102">
        <v>4.5330847300000006</v>
      </c>
      <c r="H163" s="199">
        <v>4.5330847300000006</v>
      </c>
      <c r="I163" s="102">
        <v>0</v>
      </c>
      <c r="J163" s="6"/>
    </row>
    <row r="164" spans="1:10" x14ac:dyDescent="0.25">
      <c r="A164" s="23" t="s">
        <v>154</v>
      </c>
      <c r="B164" s="102">
        <v>2.5070122700000002</v>
      </c>
      <c r="C164" s="199">
        <v>2.5070122700000002</v>
      </c>
      <c r="D164" s="101">
        <v>0</v>
      </c>
      <c r="E164" s="6"/>
      <c r="F164" s="23" t="s">
        <v>145</v>
      </c>
      <c r="G164" s="102">
        <v>19.77299309</v>
      </c>
      <c r="H164" s="199">
        <v>19.77299309</v>
      </c>
      <c r="I164" s="102">
        <v>0</v>
      </c>
      <c r="J164" s="6"/>
    </row>
    <row r="165" spans="1:10" x14ac:dyDescent="0.25">
      <c r="A165" s="23" t="s">
        <v>155</v>
      </c>
      <c r="B165" s="102">
        <v>4.4807632899999996</v>
      </c>
      <c r="C165" s="199">
        <v>4.4807632899999996</v>
      </c>
      <c r="D165" s="101">
        <v>0</v>
      </c>
      <c r="E165" s="6"/>
      <c r="F165" s="23" t="s">
        <v>146</v>
      </c>
      <c r="G165" s="102">
        <v>20.202517820000001</v>
      </c>
      <c r="H165" s="199">
        <v>20.202517820000001</v>
      </c>
      <c r="I165" s="102">
        <v>0</v>
      </c>
      <c r="J165" s="6"/>
    </row>
    <row r="166" spans="1:10" x14ac:dyDescent="0.25">
      <c r="A166" s="23" t="s">
        <v>156</v>
      </c>
      <c r="B166" s="102">
        <v>0</v>
      </c>
      <c r="C166" s="199">
        <v>0</v>
      </c>
      <c r="D166" s="101">
        <v>0</v>
      </c>
      <c r="E166" s="6"/>
      <c r="F166" s="23" t="s">
        <v>147</v>
      </c>
      <c r="G166" s="102">
        <v>12.427321699999998</v>
      </c>
      <c r="H166" s="199">
        <v>12.427321699999998</v>
      </c>
      <c r="I166" s="102">
        <v>0</v>
      </c>
      <c r="J166" s="6"/>
    </row>
    <row r="167" spans="1:10" x14ac:dyDescent="0.25">
      <c r="A167" s="23" t="s">
        <v>157</v>
      </c>
      <c r="B167" s="102">
        <v>68.678609370000004</v>
      </c>
      <c r="C167" s="199">
        <v>68.678609370000004</v>
      </c>
      <c r="D167" s="101">
        <v>0</v>
      </c>
      <c r="E167" s="6"/>
      <c r="F167" s="23" t="s">
        <v>151</v>
      </c>
      <c r="G167" s="102">
        <v>0.26867475000000002</v>
      </c>
      <c r="H167" s="199">
        <v>0.26867475000000002</v>
      </c>
      <c r="I167" s="102">
        <v>0</v>
      </c>
      <c r="J167" s="6"/>
    </row>
    <row r="168" spans="1:10" x14ac:dyDescent="0.25">
      <c r="A168" s="23" t="s">
        <v>158</v>
      </c>
      <c r="B168" s="102">
        <v>1.52434</v>
      </c>
      <c r="C168" s="199">
        <v>1.52434</v>
      </c>
      <c r="D168" s="101">
        <v>0</v>
      </c>
      <c r="E168" s="6"/>
      <c r="F168" s="23" t="s">
        <v>152</v>
      </c>
      <c r="G168" s="102">
        <v>12.607039720000001</v>
      </c>
      <c r="H168" s="199">
        <v>12.607039720000001</v>
      </c>
      <c r="I168" s="102">
        <v>0</v>
      </c>
      <c r="J168" s="6"/>
    </row>
    <row r="169" spans="1:10" x14ac:dyDescent="0.25">
      <c r="A169" s="23" t="s">
        <v>159</v>
      </c>
      <c r="B169" s="102">
        <v>1.223891E-2</v>
      </c>
      <c r="C169" s="199">
        <v>1.223891E-2</v>
      </c>
      <c r="D169" s="101">
        <v>0</v>
      </c>
      <c r="E169" s="6"/>
      <c r="F169" s="23" t="s">
        <v>153</v>
      </c>
      <c r="G169" s="102">
        <v>0.11133301</v>
      </c>
      <c r="H169" s="199">
        <v>0.11133301</v>
      </c>
      <c r="I169" s="102">
        <v>0</v>
      </c>
      <c r="J169" s="6"/>
    </row>
    <row r="170" spans="1:10" x14ac:dyDescent="0.25">
      <c r="A170" s="23" t="s">
        <v>160</v>
      </c>
      <c r="B170" s="102">
        <v>1.16909149</v>
      </c>
      <c r="C170" s="199">
        <v>1.16909149</v>
      </c>
      <c r="D170" s="101">
        <v>0</v>
      </c>
      <c r="E170" s="6"/>
      <c r="F170" s="23" t="s">
        <v>155</v>
      </c>
      <c r="G170" s="102">
        <v>29.380921269999998</v>
      </c>
      <c r="H170" s="199">
        <v>29.380921269999998</v>
      </c>
      <c r="I170" s="102">
        <v>0</v>
      </c>
      <c r="J170" s="6"/>
    </row>
    <row r="171" spans="1:10" x14ac:dyDescent="0.25">
      <c r="A171" s="23" t="s">
        <v>161</v>
      </c>
      <c r="B171" s="102">
        <v>0</v>
      </c>
      <c r="C171" s="199">
        <v>0</v>
      </c>
      <c r="D171" s="101">
        <v>0</v>
      </c>
      <c r="E171" s="6"/>
      <c r="F171" s="23" t="s">
        <v>156</v>
      </c>
      <c r="G171" s="102">
        <v>1.86734676</v>
      </c>
      <c r="H171" s="199">
        <v>1.86734676</v>
      </c>
      <c r="I171" s="102">
        <v>0</v>
      </c>
      <c r="J171" s="6"/>
    </row>
    <row r="172" spans="1:10" x14ac:dyDescent="0.25">
      <c r="A172" s="23" t="s">
        <v>539</v>
      </c>
      <c r="B172" s="102">
        <v>605.63531008000007</v>
      </c>
      <c r="C172" s="199">
        <v>605.63531008000007</v>
      </c>
      <c r="D172" s="101">
        <v>0</v>
      </c>
      <c r="E172" s="6"/>
      <c r="F172" s="23" t="s">
        <v>157</v>
      </c>
      <c r="G172" s="102">
        <v>103.48285076000001</v>
      </c>
      <c r="H172" s="199">
        <v>103.48285076000001</v>
      </c>
      <c r="I172" s="102">
        <v>0</v>
      </c>
      <c r="J172" s="6"/>
    </row>
    <row r="173" spans="1:10" x14ac:dyDescent="0.25">
      <c r="A173" s="23" t="s">
        <v>162</v>
      </c>
      <c r="B173" s="102">
        <v>0</v>
      </c>
      <c r="C173" s="199">
        <v>0</v>
      </c>
      <c r="D173" s="101">
        <v>0</v>
      </c>
      <c r="E173" s="6"/>
      <c r="F173" s="23" t="s">
        <v>158</v>
      </c>
      <c r="G173" s="102">
        <v>0.80514678000000006</v>
      </c>
      <c r="H173" s="199">
        <v>0.80514678000000006</v>
      </c>
      <c r="I173" s="102">
        <v>0</v>
      </c>
      <c r="J173" s="6"/>
    </row>
    <row r="174" spans="1:10" x14ac:dyDescent="0.25">
      <c r="A174" s="23" t="s">
        <v>163</v>
      </c>
      <c r="B174" s="102">
        <v>5.0338589999999996E-2</v>
      </c>
      <c r="C174" s="199">
        <v>5.0338589999999996E-2</v>
      </c>
      <c r="D174" s="101">
        <v>0</v>
      </c>
      <c r="E174" s="6"/>
      <c r="F174" s="23" t="s">
        <v>159</v>
      </c>
      <c r="G174" s="102">
        <v>9.0091450500000008</v>
      </c>
      <c r="H174" s="199">
        <v>9.0091450500000008</v>
      </c>
      <c r="I174" s="102">
        <v>0</v>
      </c>
      <c r="J174" s="6"/>
    </row>
    <row r="175" spans="1:10" x14ac:dyDescent="0.25">
      <c r="A175" s="23" t="s">
        <v>164</v>
      </c>
      <c r="B175" s="102">
        <v>5.0000000000000002E-5</v>
      </c>
      <c r="C175" s="199">
        <v>5.0000000000000002E-5</v>
      </c>
      <c r="D175" s="101">
        <v>0</v>
      </c>
      <c r="E175" s="6"/>
      <c r="F175" s="23" t="s">
        <v>161</v>
      </c>
      <c r="G175" s="102">
        <v>5.9687E-4</v>
      </c>
      <c r="H175" s="199">
        <v>5.9687E-4</v>
      </c>
      <c r="I175" s="102">
        <v>0</v>
      </c>
      <c r="J175" s="6"/>
    </row>
    <row r="176" spans="1:10" x14ac:dyDescent="0.25">
      <c r="A176" s="23" t="s">
        <v>165</v>
      </c>
      <c r="B176" s="102">
        <v>0.33254127</v>
      </c>
      <c r="C176" s="199">
        <v>0.33254127</v>
      </c>
      <c r="D176" s="101">
        <v>0</v>
      </c>
      <c r="E176" s="6"/>
      <c r="F176" s="23" t="s">
        <v>539</v>
      </c>
      <c r="G176" s="102">
        <v>7.9547605599999995</v>
      </c>
      <c r="H176" s="199">
        <v>7.9547605599999995</v>
      </c>
      <c r="I176" s="102">
        <v>0</v>
      </c>
      <c r="J176" s="6"/>
    </row>
    <row r="177" spans="1:10" x14ac:dyDescent="0.25">
      <c r="A177" s="23" t="s">
        <v>166</v>
      </c>
      <c r="B177" s="102">
        <v>0</v>
      </c>
      <c r="C177" s="199">
        <v>0</v>
      </c>
      <c r="D177" s="101">
        <v>0</v>
      </c>
      <c r="E177" s="6"/>
      <c r="F177" s="23" t="s">
        <v>162</v>
      </c>
      <c r="G177" s="102">
        <v>1.5983129999999998E-2</v>
      </c>
      <c r="H177" s="199">
        <v>1.5983129999999998E-2</v>
      </c>
      <c r="I177" s="102">
        <v>0</v>
      </c>
      <c r="J177" s="6"/>
    </row>
    <row r="178" spans="1:10" x14ac:dyDescent="0.25">
      <c r="A178" s="23" t="s">
        <v>167</v>
      </c>
      <c r="B178" s="102">
        <v>1.4999999999999999E-4</v>
      </c>
      <c r="C178" s="199">
        <v>1.4999999999999999E-4</v>
      </c>
      <c r="D178" s="101">
        <v>0</v>
      </c>
      <c r="E178" s="6"/>
      <c r="F178" s="23" t="s">
        <v>163</v>
      </c>
      <c r="G178" s="102">
        <v>4.7596923000000002</v>
      </c>
      <c r="H178" s="199">
        <v>4.7596923000000002</v>
      </c>
      <c r="I178" s="102">
        <v>0</v>
      </c>
      <c r="J178" s="6"/>
    </row>
    <row r="179" spans="1:10" x14ac:dyDescent="0.25">
      <c r="A179" s="23" t="s">
        <v>168</v>
      </c>
      <c r="B179" s="102">
        <v>2.28881062</v>
      </c>
      <c r="C179" s="199">
        <v>2.28881062</v>
      </c>
      <c r="D179" s="101">
        <v>0</v>
      </c>
      <c r="E179" s="6"/>
      <c r="F179" s="23" t="s">
        <v>164</v>
      </c>
      <c r="G179" s="102">
        <v>7.0260299999999999E-3</v>
      </c>
      <c r="H179" s="199">
        <v>7.0260299999999999E-3</v>
      </c>
      <c r="I179" s="102">
        <v>0</v>
      </c>
      <c r="J179" s="6"/>
    </row>
    <row r="180" spans="1:10" x14ac:dyDescent="0.25">
      <c r="A180" s="23" t="s">
        <v>169</v>
      </c>
      <c r="B180" s="102">
        <v>1.7135920800000002</v>
      </c>
      <c r="C180" s="199">
        <v>1.7135920800000002</v>
      </c>
      <c r="D180" s="101">
        <v>0</v>
      </c>
      <c r="E180" s="6"/>
      <c r="F180" s="23" t="s">
        <v>165</v>
      </c>
      <c r="G180" s="102">
        <v>5.9101629999999995E-2</v>
      </c>
      <c r="H180" s="199">
        <v>5.9101629999999995E-2</v>
      </c>
      <c r="I180" s="102">
        <v>0</v>
      </c>
      <c r="J180" s="6"/>
    </row>
    <row r="181" spans="1:10" x14ac:dyDescent="0.25">
      <c r="A181" s="23" t="s">
        <v>170</v>
      </c>
      <c r="B181" s="102">
        <v>1.3320955800000001</v>
      </c>
      <c r="C181" s="199">
        <v>1.3320955800000001</v>
      </c>
      <c r="D181" s="101">
        <v>0</v>
      </c>
      <c r="E181" s="6"/>
      <c r="F181" s="23" t="s">
        <v>166</v>
      </c>
      <c r="G181" s="102">
        <v>0</v>
      </c>
      <c r="H181" s="199">
        <v>0</v>
      </c>
      <c r="I181" s="102">
        <v>0</v>
      </c>
      <c r="J181" s="6"/>
    </row>
    <row r="182" spans="1:10" x14ac:dyDescent="0.25">
      <c r="A182" s="23" t="s">
        <v>171</v>
      </c>
      <c r="B182" s="102">
        <v>1.0156189499999999</v>
      </c>
      <c r="C182" s="199">
        <v>1.0156189499999999</v>
      </c>
      <c r="D182" s="101">
        <v>0</v>
      </c>
      <c r="E182" s="6"/>
      <c r="F182" s="23" t="s">
        <v>167</v>
      </c>
      <c r="G182" s="102">
        <v>0</v>
      </c>
      <c r="H182" s="199">
        <v>0</v>
      </c>
      <c r="I182" s="102">
        <v>0</v>
      </c>
      <c r="J182" s="6"/>
    </row>
    <row r="183" spans="1:10" x14ac:dyDescent="0.25">
      <c r="A183" s="23" t="s">
        <v>172</v>
      </c>
      <c r="B183" s="102">
        <v>7.0847869699999997</v>
      </c>
      <c r="C183" s="199">
        <v>7.0847869699999997</v>
      </c>
      <c r="D183" s="101">
        <v>0</v>
      </c>
      <c r="E183" s="6"/>
      <c r="F183" s="23" t="s">
        <v>168</v>
      </c>
      <c r="G183" s="102">
        <v>24.579586149999997</v>
      </c>
      <c r="H183" s="199">
        <v>24.579586149999997</v>
      </c>
      <c r="I183" s="102">
        <v>0</v>
      </c>
      <c r="J183" s="6"/>
    </row>
    <row r="184" spans="1:10" x14ac:dyDescent="0.25">
      <c r="A184" s="23" t="s">
        <v>173</v>
      </c>
      <c r="B184" s="102">
        <v>2.7606080000000002E-2</v>
      </c>
      <c r="C184" s="199">
        <v>2.7606080000000002E-2</v>
      </c>
      <c r="D184" s="101">
        <v>0</v>
      </c>
      <c r="E184" s="6"/>
      <c r="F184" s="23" t="s">
        <v>170</v>
      </c>
      <c r="G184" s="102">
        <v>29.473876260000001</v>
      </c>
      <c r="H184" s="199">
        <v>29.473876260000001</v>
      </c>
      <c r="I184" s="102">
        <v>0</v>
      </c>
      <c r="J184" s="6"/>
    </row>
    <row r="185" spans="1:10" x14ac:dyDescent="0.25">
      <c r="A185" s="23" t="s">
        <v>174</v>
      </c>
      <c r="B185" s="102">
        <v>0.52589101999999999</v>
      </c>
      <c r="C185" s="199">
        <v>0.52589101999999999</v>
      </c>
      <c r="D185" s="101">
        <v>0</v>
      </c>
      <c r="E185" s="6"/>
      <c r="F185" s="23" t="s">
        <v>172</v>
      </c>
      <c r="G185" s="102">
        <v>41.722992720000001</v>
      </c>
      <c r="H185" s="199">
        <v>41.722992720000001</v>
      </c>
      <c r="I185" s="102">
        <v>0</v>
      </c>
      <c r="J185" s="6"/>
    </row>
    <row r="186" spans="1:10" x14ac:dyDescent="0.25">
      <c r="A186" s="23" t="s">
        <v>175</v>
      </c>
      <c r="B186" s="102">
        <v>19.442330680000001</v>
      </c>
      <c r="C186" s="199">
        <v>19.442330680000001</v>
      </c>
      <c r="D186" s="101">
        <v>0</v>
      </c>
      <c r="E186" s="6"/>
      <c r="F186" s="23" t="s">
        <v>173</v>
      </c>
      <c r="G186" s="102">
        <v>8.7586714200000007</v>
      </c>
      <c r="H186" s="199">
        <v>8.7586714200000007</v>
      </c>
      <c r="I186" s="102">
        <v>0</v>
      </c>
      <c r="J186" s="6"/>
    </row>
    <row r="187" spans="1:10" x14ac:dyDescent="0.25">
      <c r="A187" s="23" t="s">
        <v>176</v>
      </c>
      <c r="B187" s="102">
        <v>3.8040000000000001E-3</v>
      </c>
      <c r="C187" s="199">
        <v>3.8040000000000001E-3</v>
      </c>
      <c r="D187" s="101">
        <v>0</v>
      </c>
      <c r="E187" s="6"/>
      <c r="F187" s="23" t="s">
        <v>176</v>
      </c>
      <c r="G187" s="102">
        <v>0.16148356</v>
      </c>
      <c r="H187" s="199">
        <v>0.16148356</v>
      </c>
      <c r="I187" s="102">
        <v>0</v>
      </c>
      <c r="J187" s="6"/>
    </row>
    <row r="188" spans="1:10" x14ac:dyDescent="0.25">
      <c r="A188" s="23" t="s">
        <v>177</v>
      </c>
      <c r="B188" s="102">
        <v>0</v>
      </c>
      <c r="C188" s="199">
        <v>0</v>
      </c>
      <c r="D188" s="101">
        <v>0</v>
      </c>
      <c r="E188" s="6"/>
      <c r="F188" s="23" t="s">
        <v>177</v>
      </c>
      <c r="G188" s="102">
        <v>0.17342985</v>
      </c>
      <c r="H188" s="199">
        <v>0.17342985</v>
      </c>
      <c r="I188" s="102">
        <v>0</v>
      </c>
      <c r="J188" s="6"/>
    </row>
    <row r="189" spans="1:10" x14ac:dyDescent="0.25">
      <c r="A189" s="23" t="s">
        <v>178</v>
      </c>
      <c r="B189" s="102">
        <v>11.26306709</v>
      </c>
      <c r="C189" s="199">
        <v>11.26306709</v>
      </c>
      <c r="D189" s="101">
        <v>0</v>
      </c>
      <c r="E189" s="6"/>
      <c r="F189" s="23" t="s">
        <v>179</v>
      </c>
      <c r="G189" s="102">
        <v>0.12096179</v>
      </c>
      <c r="H189" s="199">
        <v>0.12096179</v>
      </c>
      <c r="I189" s="102">
        <v>0</v>
      </c>
      <c r="J189" s="6"/>
    </row>
    <row r="190" spans="1:10" x14ac:dyDescent="0.25">
      <c r="A190" s="23" t="s">
        <v>179</v>
      </c>
      <c r="B190" s="102">
        <v>2.0279678300000001</v>
      </c>
      <c r="C190" s="199">
        <v>2.0279678300000001</v>
      </c>
      <c r="D190" s="101">
        <v>0</v>
      </c>
      <c r="E190" s="6"/>
      <c r="F190" s="23" t="s">
        <v>180</v>
      </c>
      <c r="G190" s="102">
        <v>30.05790116</v>
      </c>
      <c r="H190" s="199">
        <v>30.05790116</v>
      </c>
      <c r="I190" s="102">
        <v>0</v>
      </c>
      <c r="J190" s="6"/>
    </row>
    <row r="191" spans="1:10" x14ac:dyDescent="0.25">
      <c r="A191" s="23" t="s">
        <v>180</v>
      </c>
      <c r="B191" s="102">
        <v>1.54374927</v>
      </c>
      <c r="C191" s="199">
        <v>1.54374927</v>
      </c>
      <c r="D191" s="101">
        <v>0</v>
      </c>
      <c r="E191" s="6"/>
      <c r="F191" s="23" t="s">
        <v>181</v>
      </c>
      <c r="G191" s="102">
        <v>12.633517039999999</v>
      </c>
      <c r="H191" s="199">
        <v>12.633517039999999</v>
      </c>
      <c r="I191" s="102">
        <v>0</v>
      </c>
      <c r="J191" s="6"/>
    </row>
    <row r="192" spans="1:10" x14ac:dyDescent="0.25">
      <c r="A192" s="23" t="s">
        <v>181</v>
      </c>
      <c r="B192" s="102">
        <v>1.0104757900000001</v>
      </c>
      <c r="C192" s="199">
        <v>1.0104757900000001</v>
      </c>
      <c r="D192" s="101">
        <v>0</v>
      </c>
      <c r="E192" s="6"/>
      <c r="F192" s="23" t="s">
        <v>183</v>
      </c>
      <c r="G192" s="102">
        <v>72.002449949999999</v>
      </c>
      <c r="H192" s="199">
        <v>72.002449949999999</v>
      </c>
      <c r="I192" s="102">
        <v>0</v>
      </c>
      <c r="J192" s="6"/>
    </row>
    <row r="193" spans="1:10" x14ac:dyDescent="0.25">
      <c r="A193" s="23" t="s">
        <v>182</v>
      </c>
      <c r="B193" s="102">
        <v>8.0806429999999999E-2</v>
      </c>
      <c r="C193" s="199">
        <v>8.0806429999999999E-2</v>
      </c>
      <c r="D193" s="101">
        <v>0</v>
      </c>
      <c r="E193" s="6"/>
      <c r="F193" s="23" t="s">
        <v>185</v>
      </c>
      <c r="G193" s="102">
        <v>3.31963031</v>
      </c>
      <c r="H193" s="199">
        <v>3.31963031</v>
      </c>
      <c r="I193" s="102">
        <v>0</v>
      </c>
      <c r="J193" s="6"/>
    </row>
    <row r="194" spans="1:10" x14ac:dyDescent="0.25">
      <c r="A194" s="23" t="s">
        <v>183</v>
      </c>
      <c r="B194" s="102">
        <v>73.360459659999989</v>
      </c>
      <c r="C194" s="199">
        <v>73.360459659999989</v>
      </c>
      <c r="D194" s="101">
        <v>0</v>
      </c>
      <c r="E194" s="6"/>
      <c r="F194" s="23" t="s">
        <v>186</v>
      </c>
      <c r="G194" s="102">
        <v>3.8186534399999998</v>
      </c>
      <c r="H194" s="199">
        <v>3.8186534399999998</v>
      </c>
      <c r="I194" s="102">
        <v>0</v>
      </c>
      <c r="J194" s="6"/>
    </row>
    <row r="195" spans="1:10" x14ac:dyDescent="0.25">
      <c r="A195" s="23" t="s">
        <v>184</v>
      </c>
      <c r="B195" s="102">
        <v>58.94740213</v>
      </c>
      <c r="C195" s="199">
        <v>58.94740213</v>
      </c>
      <c r="D195" s="101">
        <v>0</v>
      </c>
      <c r="E195" s="6"/>
      <c r="F195" s="23" t="s">
        <v>187</v>
      </c>
      <c r="G195" s="102">
        <v>3.7139811900000002</v>
      </c>
      <c r="H195" s="199">
        <v>3.7139811900000002</v>
      </c>
      <c r="I195" s="102">
        <v>0</v>
      </c>
      <c r="J195" s="6"/>
    </row>
    <row r="196" spans="1:10" x14ac:dyDescent="0.25">
      <c r="A196" s="23" t="s">
        <v>185</v>
      </c>
      <c r="B196" s="102">
        <v>0.53492165000000003</v>
      </c>
      <c r="C196" s="199">
        <v>0.53492165000000003</v>
      </c>
      <c r="D196" s="101">
        <v>0</v>
      </c>
      <c r="E196" s="6"/>
      <c r="F196" s="23" t="s">
        <v>188</v>
      </c>
      <c r="G196" s="102">
        <v>10.753810470000001</v>
      </c>
      <c r="H196" s="199">
        <v>10.753810470000001</v>
      </c>
      <c r="I196" s="102">
        <v>0</v>
      </c>
      <c r="J196" s="6"/>
    </row>
    <row r="197" spans="1:10" x14ac:dyDescent="0.25">
      <c r="A197" s="23" t="s">
        <v>186</v>
      </c>
      <c r="B197" s="102">
        <v>5.7823480000000003E-2</v>
      </c>
      <c r="C197" s="199">
        <v>5.7823480000000003E-2</v>
      </c>
      <c r="D197" s="101">
        <v>0</v>
      </c>
      <c r="E197" s="6"/>
      <c r="F197" s="23" t="s">
        <v>190</v>
      </c>
      <c r="G197" s="102">
        <v>4.4104811599999998</v>
      </c>
      <c r="H197" s="199">
        <v>4.4104811599999998</v>
      </c>
      <c r="I197" s="102">
        <v>0</v>
      </c>
      <c r="J197" s="6"/>
    </row>
    <row r="198" spans="1:10" x14ac:dyDescent="0.25">
      <c r="A198" s="23" t="s">
        <v>187</v>
      </c>
      <c r="B198" s="102">
        <v>6.46621E-3</v>
      </c>
      <c r="C198" s="199">
        <v>6.46621E-3</v>
      </c>
      <c r="D198" s="101">
        <v>0</v>
      </c>
      <c r="E198" s="6"/>
      <c r="F198" s="23" t="s">
        <v>191</v>
      </c>
      <c r="G198" s="102">
        <v>0.5666561</v>
      </c>
      <c r="H198" s="199">
        <v>0.5666561</v>
      </c>
      <c r="I198" s="102">
        <v>0</v>
      </c>
      <c r="J198" s="6"/>
    </row>
    <row r="199" spans="1:10" x14ac:dyDescent="0.25">
      <c r="A199" s="23" t="s">
        <v>188</v>
      </c>
      <c r="B199" s="102">
        <v>0.20143633999999999</v>
      </c>
      <c r="C199" s="199">
        <v>0.20143633999999999</v>
      </c>
      <c r="D199" s="101">
        <v>0</v>
      </c>
      <c r="E199" s="6"/>
      <c r="F199" s="23" t="s">
        <v>192</v>
      </c>
      <c r="G199" s="102">
        <v>0.55118025999999998</v>
      </c>
      <c r="H199" s="199">
        <v>0.55118025999999998</v>
      </c>
      <c r="I199" s="102">
        <v>0</v>
      </c>
      <c r="J199" s="6"/>
    </row>
    <row r="200" spans="1:10" x14ac:dyDescent="0.25">
      <c r="A200" s="23" t="s">
        <v>189</v>
      </c>
      <c r="B200" s="102">
        <v>172.26197155</v>
      </c>
      <c r="C200" s="199">
        <v>172.26197155</v>
      </c>
      <c r="D200" s="101">
        <v>0</v>
      </c>
      <c r="E200" s="6"/>
      <c r="F200" s="23" t="s">
        <v>193</v>
      </c>
      <c r="G200" s="102">
        <v>3.5633829800000001</v>
      </c>
      <c r="H200" s="199">
        <v>3.5633829800000001</v>
      </c>
      <c r="I200" s="102">
        <v>0</v>
      </c>
      <c r="J200" s="6"/>
    </row>
    <row r="201" spans="1:10" x14ac:dyDescent="0.25">
      <c r="A201" s="23" t="s">
        <v>190</v>
      </c>
      <c r="B201" s="102">
        <v>0.12061247</v>
      </c>
      <c r="C201" s="199">
        <v>0.12061247</v>
      </c>
      <c r="D201" s="101">
        <v>0</v>
      </c>
      <c r="E201" s="6"/>
      <c r="F201" s="23" t="s">
        <v>195</v>
      </c>
      <c r="G201" s="102">
        <v>122.95510939</v>
      </c>
      <c r="H201" s="199">
        <v>122.95510939</v>
      </c>
      <c r="I201" s="102">
        <v>0</v>
      </c>
      <c r="J201" s="6"/>
    </row>
    <row r="202" spans="1:10" x14ac:dyDescent="0.25">
      <c r="A202" s="23" t="s">
        <v>191</v>
      </c>
      <c r="B202" s="102">
        <v>3.489573E-2</v>
      </c>
      <c r="C202" s="199">
        <v>3.489573E-2</v>
      </c>
      <c r="D202" s="101">
        <v>0</v>
      </c>
      <c r="E202" s="6"/>
      <c r="F202" s="23" t="s">
        <v>197</v>
      </c>
      <c r="G202" s="102">
        <v>41.857968569999997</v>
      </c>
      <c r="H202" s="199">
        <v>41.857968569999997</v>
      </c>
      <c r="I202" s="102">
        <v>0</v>
      </c>
      <c r="J202" s="6"/>
    </row>
    <row r="203" spans="1:10" x14ac:dyDescent="0.25">
      <c r="A203" s="23" t="s">
        <v>192</v>
      </c>
      <c r="B203" s="102">
        <v>5.0089599999999998E-3</v>
      </c>
      <c r="C203" s="199">
        <v>5.0089599999999998E-3</v>
      </c>
      <c r="D203" s="101">
        <v>0</v>
      </c>
      <c r="E203" s="6"/>
      <c r="F203" s="23" t="s">
        <v>198</v>
      </c>
      <c r="G203" s="102">
        <v>25.7698456</v>
      </c>
      <c r="H203" s="199">
        <v>25.7698456</v>
      </c>
      <c r="I203" s="102">
        <v>0</v>
      </c>
      <c r="J203" s="6"/>
    </row>
    <row r="204" spans="1:10" x14ac:dyDescent="0.25">
      <c r="A204" s="23" t="s">
        <v>193</v>
      </c>
      <c r="B204" s="102">
        <v>1.39085477</v>
      </c>
      <c r="C204" s="199">
        <v>1.39085477</v>
      </c>
      <c r="D204" s="101">
        <v>0</v>
      </c>
      <c r="E204" s="6"/>
      <c r="F204" s="23" t="s">
        <v>199</v>
      </c>
      <c r="G204" s="102">
        <v>10.95482361</v>
      </c>
      <c r="H204" s="199">
        <v>10.95482361</v>
      </c>
      <c r="I204" s="102">
        <v>0</v>
      </c>
      <c r="J204" s="6"/>
    </row>
    <row r="205" spans="1:10" x14ac:dyDescent="0.25">
      <c r="A205" s="23" t="s">
        <v>194</v>
      </c>
      <c r="B205" s="102">
        <v>0.58656132999999999</v>
      </c>
      <c r="C205" s="199">
        <v>0.58656132999999999</v>
      </c>
      <c r="D205" s="101">
        <v>0</v>
      </c>
      <c r="E205" s="6"/>
      <c r="F205" s="23" t="s">
        <v>200</v>
      </c>
      <c r="G205" s="102">
        <v>119.54173381</v>
      </c>
      <c r="H205" s="199">
        <v>119.54173381</v>
      </c>
      <c r="I205" s="102">
        <v>0</v>
      </c>
      <c r="J205" s="6"/>
    </row>
    <row r="206" spans="1:10" x14ac:dyDescent="0.25">
      <c r="A206" s="23" t="s">
        <v>195</v>
      </c>
      <c r="B206" s="102">
        <v>2.9166444399999998</v>
      </c>
      <c r="C206" s="199">
        <v>2.9166444399999998</v>
      </c>
      <c r="D206" s="101">
        <v>0</v>
      </c>
      <c r="E206" s="6"/>
      <c r="F206" s="23" t="s">
        <v>204</v>
      </c>
      <c r="G206" s="102">
        <v>77.715263550000003</v>
      </c>
      <c r="H206" s="199">
        <v>77.715263550000003</v>
      </c>
      <c r="I206" s="102">
        <v>0</v>
      </c>
      <c r="J206" s="6"/>
    </row>
    <row r="207" spans="1:10" x14ac:dyDescent="0.25">
      <c r="A207" s="23" t="s">
        <v>196</v>
      </c>
      <c r="B207" s="102">
        <v>11.55881557</v>
      </c>
      <c r="C207" s="199">
        <v>11.55881557</v>
      </c>
      <c r="D207" s="101">
        <v>0</v>
      </c>
      <c r="E207" s="6"/>
      <c r="F207" s="23" t="s">
        <v>205</v>
      </c>
      <c r="G207" s="102">
        <v>5.1005186500000006</v>
      </c>
      <c r="H207" s="199">
        <v>5.1005186500000006</v>
      </c>
      <c r="I207" s="102">
        <v>0</v>
      </c>
      <c r="J207" s="6"/>
    </row>
    <row r="208" spans="1:10" x14ac:dyDescent="0.25">
      <c r="A208" s="23" t="s">
        <v>197</v>
      </c>
      <c r="B208" s="102">
        <v>3.6182011300000001</v>
      </c>
      <c r="C208" s="199">
        <v>3.6182011300000001</v>
      </c>
      <c r="D208" s="101">
        <v>0</v>
      </c>
      <c r="E208" s="6"/>
      <c r="F208" s="23" t="s">
        <v>206</v>
      </c>
      <c r="G208" s="102">
        <v>21.025294379999998</v>
      </c>
      <c r="H208" s="199">
        <v>21.025294379999998</v>
      </c>
      <c r="I208" s="102">
        <v>0</v>
      </c>
      <c r="J208" s="6"/>
    </row>
    <row r="209" spans="1:10" x14ac:dyDescent="0.25">
      <c r="A209" s="23" t="s">
        <v>198</v>
      </c>
      <c r="B209" s="102">
        <v>1.4469712299999999</v>
      </c>
      <c r="C209" s="199">
        <v>1.4469712299999999</v>
      </c>
      <c r="D209" s="101">
        <v>0</v>
      </c>
      <c r="E209" s="6"/>
      <c r="F209" s="23" t="s">
        <v>207</v>
      </c>
      <c r="G209" s="102">
        <v>1.84196403</v>
      </c>
      <c r="H209" s="199">
        <v>1.84196403</v>
      </c>
      <c r="I209" s="102">
        <v>0</v>
      </c>
      <c r="J209" s="6"/>
    </row>
    <row r="210" spans="1:10" x14ac:dyDescent="0.25">
      <c r="A210" s="23" t="s">
        <v>199</v>
      </c>
      <c r="B210" s="102">
        <v>8.4551340000000003E-2</v>
      </c>
      <c r="C210" s="199">
        <v>8.4551340000000003E-2</v>
      </c>
      <c r="D210" s="101">
        <v>0</v>
      </c>
      <c r="E210" s="6"/>
      <c r="F210" s="23" t="s">
        <v>208</v>
      </c>
      <c r="G210" s="102">
        <v>1.6517278700000002</v>
      </c>
      <c r="H210" s="199">
        <v>1.6517278700000002</v>
      </c>
      <c r="I210" s="102">
        <v>0</v>
      </c>
      <c r="J210" s="6"/>
    </row>
    <row r="211" spans="1:10" x14ac:dyDescent="0.25">
      <c r="A211" s="23" t="s">
        <v>200</v>
      </c>
      <c r="B211" s="102">
        <v>2.30970173</v>
      </c>
      <c r="C211" s="199">
        <v>2.30970173</v>
      </c>
      <c r="D211" s="101">
        <v>0</v>
      </c>
      <c r="E211" s="6"/>
      <c r="F211" s="23" t="s">
        <v>213</v>
      </c>
      <c r="G211" s="102">
        <v>26.92900684</v>
      </c>
      <c r="H211" s="199">
        <v>26.92900684</v>
      </c>
      <c r="I211" s="102">
        <v>0</v>
      </c>
      <c r="J211" s="6"/>
    </row>
    <row r="212" spans="1:10" x14ac:dyDescent="0.25">
      <c r="A212" s="23" t="s">
        <v>201</v>
      </c>
      <c r="B212" s="102">
        <v>0.91690657999999992</v>
      </c>
      <c r="C212" s="199">
        <v>0.91690657999999992</v>
      </c>
      <c r="D212" s="101">
        <v>0</v>
      </c>
      <c r="E212" s="6"/>
      <c r="F212" s="23" t="s">
        <v>214</v>
      </c>
      <c r="G212" s="102">
        <v>53.728708020000006</v>
      </c>
      <c r="H212" s="199">
        <v>53.728708020000006</v>
      </c>
      <c r="I212" s="102">
        <v>0</v>
      </c>
      <c r="J212" s="6"/>
    </row>
    <row r="213" spans="1:10" x14ac:dyDescent="0.25">
      <c r="A213" s="23" t="s">
        <v>202</v>
      </c>
      <c r="B213" s="102">
        <v>11.316251769999999</v>
      </c>
      <c r="C213" s="199">
        <v>11.316251769999999</v>
      </c>
      <c r="D213" s="101">
        <v>0</v>
      </c>
      <c r="E213" s="6"/>
      <c r="F213" s="23" t="s">
        <v>215</v>
      </c>
      <c r="G213" s="102">
        <v>15.748540890000001</v>
      </c>
      <c r="H213" s="199">
        <v>15.748540890000001</v>
      </c>
      <c r="I213" s="102">
        <v>0</v>
      </c>
      <c r="J213" s="6"/>
    </row>
    <row r="214" spans="1:10" x14ac:dyDescent="0.25">
      <c r="A214" s="23" t="s">
        <v>203</v>
      </c>
      <c r="B214" s="102">
        <v>6.3095800000000007E-2</v>
      </c>
      <c r="C214" s="199">
        <v>6.3095800000000007E-2</v>
      </c>
      <c r="D214" s="101">
        <v>0</v>
      </c>
      <c r="E214" s="6"/>
      <c r="F214" s="23" t="s">
        <v>218</v>
      </c>
      <c r="G214" s="102">
        <v>393.60159069000002</v>
      </c>
      <c r="H214" s="199">
        <v>393.60159069000002</v>
      </c>
      <c r="I214" s="102">
        <v>0</v>
      </c>
      <c r="J214" s="6"/>
    </row>
    <row r="215" spans="1:10" x14ac:dyDescent="0.25">
      <c r="A215" s="23" t="s">
        <v>204</v>
      </c>
      <c r="B215" s="102">
        <v>0.56343444999999992</v>
      </c>
      <c r="C215" s="199">
        <v>0.56343444999999992</v>
      </c>
      <c r="D215" s="101">
        <v>0</v>
      </c>
      <c r="E215" s="6"/>
      <c r="F215" s="23" t="s">
        <v>219</v>
      </c>
      <c r="G215" s="102">
        <v>30.200228190000001</v>
      </c>
      <c r="H215" s="199">
        <v>30.200228190000001</v>
      </c>
      <c r="I215" s="102">
        <v>0</v>
      </c>
      <c r="J215" s="6"/>
    </row>
    <row r="216" spans="1:10" x14ac:dyDescent="0.25">
      <c r="A216" s="23" t="s">
        <v>205</v>
      </c>
      <c r="B216" s="102">
        <v>0.30042921</v>
      </c>
      <c r="C216" s="199">
        <v>0.30042921</v>
      </c>
      <c r="D216" s="101">
        <v>0</v>
      </c>
      <c r="E216" s="6"/>
      <c r="F216" s="23" t="s">
        <v>222</v>
      </c>
      <c r="G216" s="102">
        <v>35.140399409999993</v>
      </c>
      <c r="H216" s="199">
        <v>35.140399409999993</v>
      </c>
      <c r="I216" s="102">
        <v>0</v>
      </c>
      <c r="J216" s="6"/>
    </row>
    <row r="217" spans="1:10" x14ac:dyDescent="0.25">
      <c r="A217" s="23" t="s">
        <v>206</v>
      </c>
      <c r="B217" s="102">
        <v>0.28842311999999998</v>
      </c>
      <c r="C217" s="199">
        <v>0.28842311999999998</v>
      </c>
      <c r="D217" s="101">
        <v>0</v>
      </c>
      <c r="E217" s="6"/>
      <c r="F217" s="23" t="s">
        <v>223</v>
      </c>
      <c r="G217" s="102">
        <v>2.9196388600000001</v>
      </c>
      <c r="H217" s="199">
        <v>2.9196388600000001</v>
      </c>
      <c r="I217" s="102">
        <v>0</v>
      </c>
      <c r="J217" s="6"/>
    </row>
    <row r="218" spans="1:10" x14ac:dyDescent="0.25">
      <c r="A218" s="23" t="s">
        <v>207</v>
      </c>
      <c r="B218" s="102">
        <v>0.20920304000000001</v>
      </c>
      <c r="C218" s="199">
        <v>0.20920304000000001</v>
      </c>
      <c r="D218" s="101">
        <v>0</v>
      </c>
      <c r="E218" s="6"/>
      <c r="F218" s="23" t="s">
        <v>225</v>
      </c>
      <c r="G218" s="102">
        <v>47.979959020000003</v>
      </c>
      <c r="H218" s="199">
        <v>47.979959020000003</v>
      </c>
      <c r="I218" s="102">
        <v>0</v>
      </c>
      <c r="J218" s="6"/>
    </row>
    <row r="219" spans="1:10" x14ac:dyDescent="0.25">
      <c r="A219" s="23" t="s">
        <v>208</v>
      </c>
      <c r="B219" s="102">
        <v>5.8416400000000004E-3</v>
      </c>
      <c r="C219" s="199">
        <v>5.8416400000000004E-3</v>
      </c>
      <c r="D219" s="101">
        <v>0</v>
      </c>
      <c r="E219" s="6"/>
      <c r="F219" s="23" t="s">
        <v>226</v>
      </c>
      <c r="G219" s="102">
        <v>8.09273752</v>
      </c>
      <c r="H219" s="199">
        <v>8.09273752</v>
      </c>
      <c r="I219" s="102">
        <v>0</v>
      </c>
      <c r="J219" s="6"/>
    </row>
    <row r="220" spans="1:10" x14ac:dyDescent="0.25">
      <c r="A220" s="23" t="s">
        <v>209</v>
      </c>
      <c r="B220" s="102">
        <v>4.8870295400000003</v>
      </c>
      <c r="C220" s="199">
        <v>4.8870295400000003</v>
      </c>
      <c r="D220" s="101">
        <v>0</v>
      </c>
      <c r="E220" s="6"/>
      <c r="F220" s="23" t="s">
        <v>227</v>
      </c>
      <c r="G220" s="102">
        <v>4.0205699199999998</v>
      </c>
      <c r="H220" s="199">
        <v>4.0205699199999998</v>
      </c>
      <c r="I220" s="102">
        <v>0</v>
      </c>
      <c r="J220" s="6"/>
    </row>
    <row r="221" spans="1:10" x14ac:dyDescent="0.25">
      <c r="A221" s="23" t="s">
        <v>210</v>
      </c>
      <c r="B221" s="102">
        <v>46.364234409999995</v>
      </c>
      <c r="C221" s="199">
        <v>46.364234409999995</v>
      </c>
      <c r="D221" s="101">
        <v>0</v>
      </c>
      <c r="E221" s="6"/>
      <c r="F221" s="23" t="s">
        <v>239</v>
      </c>
      <c r="G221" s="102">
        <v>1.5046571000000002</v>
      </c>
      <c r="H221" s="199">
        <v>1.5046571000000002</v>
      </c>
      <c r="I221" s="102">
        <v>0</v>
      </c>
      <c r="J221" s="6"/>
    </row>
    <row r="222" spans="1:10" x14ac:dyDescent="0.25">
      <c r="A222" s="23" t="s">
        <v>211</v>
      </c>
      <c r="B222" s="102">
        <v>0.53032771999999995</v>
      </c>
      <c r="C222" s="199">
        <v>0.53032771999999995</v>
      </c>
      <c r="D222" s="101">
        <v>0</v>
      </c>
      <c r="E222" s="6"/>
      <c r="F222" s="23" t="s">
        <v>241</v>
      </c>
      <c r="G222" s="102">
        <v>3.3342413999999998</v>
      </c>
      <c r="H222" s="199">
        <v>3.3342413999999998</v>
      </c>
      <c r="I222" s="102">
        <v>0</v>
      </c>
      <c r="J222" s="6"/>
    </row>
    <row r="223" spans="1:10" x14ac:dyDescent="0.25">
      <c r="A223" s="23" t="s">
        <v>212</v>
      </c>
      <c r="B223" s="102">
        <v>3.5427047200000001</v>
      </c>
      <c r="C223" s="199">
        <v>3.5427047200000001</v>
      </c>
      <c r="D223" s="101">
        <v>0</v>
      </c>
      <c r="E223" s="6"/>
      <c r="F223" s="23" t="s">
        <v>242</v>
      </c>
      <c r="G223" s="102">
        <v>106.05334696999999</v>
      </c>
      <c r="H223" s="199">
        <v>106.05334696999999</v>
      </c>
      <c r="I223" s="102">
        <v>0</v>
      </c>
      <c r="J223" s="6"/>
    </row>
    <row r="224" spans="1:10" x14ac:dyDescent="0.25">
      <c r="A224" s="23" t="s">
        <v>213</v>
      </c>
      <c r="B224" s="102">
        <v>7.670229</v>
      </c>
      <c r="C224" s="199">
        <v>7.670229</v>
      </c>
      <c r="D224" s="101">
        <v>0</v>
      </c>
      <c r="E224" s="6"/>
      <c r="F224" s="23" t="s">
        <v>243</v>
      </c>
      <c r="G224" s="102">
        <v>2.20744337</v>
      </c>
      <c r="H224" s="199">
        <v>2.20744337</v>
      </c>
      <c r="I224" s="102">
        <v>0</v>
      </c>
      <c r="J224" s="6"/>
    </row>
    <row r="225" spans="1:10" x14ac:dyDescent="0.25">
      <c r="A225" s="23" t="s">
        <v>214</v>
      </c>
      <c r="B225" s="102">
        <v>1.2909339799999999</v>
      </c>
      <c r="C225" s="199">
        <v>1.2909339799999999</v>
      </c>
      <c r="D225" s="101">
        <v>0</v>
      </c>
      <c r="E225" s="6"/>
      <c r="F225" s="23" t="s">
        <v>244</v>
      </c>
      <c r="G225" s="102">
        <v>5.0657271100000001</v>
      </c>
      <c r="H225" s="199">
        <v>5.0657271100000001</v>
      </c>
      <c r="I225" s="102">
        <v>0</v>
      </c>
      <c r="J225" s="6"/>
    </row>
    <row r="226" spans="1:10" x14ac:dyDescent="0.25">
      <c r="A226" s="23" t="s">
        <v>215</v>
      </c>
      <c r="B226" s="102">
        <v>69.96030571</v>
      </c>
      <c r="C226" s="199">
        <v>69.96030571</v>
      </c>
      <c r="D226" s="101">
        <v>0</v>
      </c>
      <c r="E226" s="6"/>
      <c r="F226" s="23" t="s">
        <v>245</v>
      </c>
      <c r="G226" s="102">
        <v>0</v>
      </c>
      <c r="H226" s="199">
        <v>0</v>
      </c>
      <c r="I226" s="102">
        <v>0</v>
      </c>
      <c r="J226" s="6"/>
    </row>
    <row r="227" spans="1:10" x14ac:dyDescent="0.25">
      <c r="A227" s="23" t="s">
        <v>216</v>
      </c>
      <c r="B227" s="102">
        <v>3.1684053300000001</v>
      </c>
      <c r="C227" s="199">
        <v>3.1684053300000001</v>
      </c>
      <c r="D227" s="101">
        <v>0</v>
      </c>
      <c r="E227" s="6"/>
      <c r="F227" s="23" t="s">
        <v>248</v>
      </c>
      <c r="G227" s="102">
        <v>31.363878140000001</v>
      </c>
      <c r="H227" s="199">
        <v>31.363878140000001</v>
      </c>
      <c r="I227" s="102">
        <v>0</v>
      </c>
      <c r="J227" s="6"/>
    </row>
    <row r="228" spans="1:10" x14ac:dyDescent="0.25">
      <c r="A228" s="23" t="s">
        <v>217</v>
      </c>
      <c r="B228" s="102">
        <v>7.0947931999999998</v>
      </c>
      <c r="C228" s="199">
        <v>7.0947931999999998</v>
      </c>
      <c r="D228" s="101">
        <v>0</v>
      </c>
      <c r="E228" s="6"/>
      <c r="F228" s="23" t="s">
        <v>253</v>
      </c>
      <c r="G228" s="102">
        <v>0.29088747999999998</v>
      </c>
      <c r="H228" s="199">
        <v>0.29088747999999998</v>
      </c>
      <c r="I228" s="102">
        <v>0</v>
      </c>
      <c r="J228" s="6"/>
    </row>
    <row r="229" spans="1:10" x14ac:dyDescent="0.25">
      <c r="A229" s="23" t="s">
        <v>218</v>
      </c>
      <c r="B229" s="102">
        <v>72.910861400000002</v>
      </c>
      <c r="C229" s="199">
        <v>72.910861400000002</v>
      </c>
      <c r="D229" s="101">
        <v>0</v>
      </c>
      <c r="E229" s="6"/>
      <c r="F229" s="23" t="s">
        <v>254</v>
      </c>
      <c r="G229" s="102">
        <v>8.4215971500000002</v>
      </c>
      <c r="H229" s="199">
        <v>8.4215971500000002</v>
      </c>
      <c r="I229" s="102">
        <v>0</v>
      </c>
      <c r="J229" s="6"/>
    </row>
    <row r="230" spans="1:10" x14ac:dyDescent="0.25">
      <c r="A230" s="23" t="s">
        <v>219</v>
      </c>
      <c r="B230" s="102">
        <v>0.49992814000000002</v>
      </c>
      <c r="C230" s="199">
        <v>0.49992814000000002</v>
      </c>
      <c r="D230" s="101">
        <v>0</v>
      </c>
      <c r="E230" s="6"/>
      <c r="F230" s="23" t="s">
        <v>257</v>
      </c>
      <c r="G230" s="102">
        <v>0</v>
      </c>
      <c r="H230" s="199">
        <v>0</v>
      </c>
      <c r="I230" s="102">
        <v>0</v>
      </c>
      <c r="J230" s="6"/>
    </row>
    <row r="231" spans="1:10" x14ac:dyDescent="0.25">
      <c r="A231" s="23" t="s">
        <v>220</v>
      </c>
      <c r="B231" s="102">
        <v>4.9455233499999993</v>
      </c>
      <c r="C231" s="199">
        <v>4.9455233499999993</v>
      </c>
      <c r="D231" s="101">
        <v>0</v>
      </c>
      <c r="E231" s="6"/>
      <c r="F231" s="23" t="s">
        <v>258</v>
      </c>
      <c r="G231" s="102">
        <v>22.361506719999998</v>
      </c>
      <c r="H231" s="199">
        <v>22.361506719999998</v>
      </c>
      <c r="I231" s="102">
        <v>0</v>
      </c>
      <c r="J231" s="6"/>
    </row>
    <row r="232" spans="1:10" x14ac:dyDescent="0.25">
      <c r="A232" s="23" t="s">
        <v>221</v>
      </c>
      <c r="B232" s="102">
        <v>0.43067981</v>
      </c>
      <c r="C232" s="199">
        <v>0.43067981</v>
      </c>
      <c r="D232" s="101">
        <v>0</v>
      </c>
      <c r="E232" s="6"/>
      <c r="F232" s="23" t="s">
        <v>259</v>
      </c>
      <c r="G232" s="102">
        <v>0</v>
      </c>
      <c r="H232" s="199">
        <v>0</v>
      </c>
      <c r="I232" s="102">
        <v>0</v>
      </c>
      <c r="J232" s="6"/>
    </row>
    <row r="233" spans="1:10" x14ac:dyDescent="0.25">
      <c r="A233" s="23" t="s">
        <v>222</v>
      </c>
      <c r="B233" s="102">
        <v>16.874316969999999</v>
      </c>
      <c r="C233" s="199">
        <v>16.874316969999999</v>
      </c>
      <c r="D233" s="101">
        <v>0</v>
      </c>
      <c r="E233" s="6"/>
      <c r="F233" s="23" t="s">
        <v>260</v>
      </c>
      <c r="G233" s="102">
        <v>3.1250000000000001E-4</v>
      </c>
      <c r="H233" s="199">
        <v>3.1250000000000001E-4</v>
      </c>
      <c r="I233" s="102">
        <v>0</v>
      </c>
      <c r="J233" s="6"/>
    </row>
    <row r="234" spans="1:10" x14ac:dyDescent="0.25">
      <c r="A234" s="23" t="s">
        <v>223</v>
      </c>
      <c r="B234" s="102">
        <v>0</v>
      </c>
      <c r="C234" s="199">
        <v>0</v>
      </c>
      <c r="D234" s="101">
        <v>0</v>
      </c>
      <c r="E234" s="6"/>
      <c r="F234" s="23" t="s">
        <v>261</v>
      </c>
      <c r="G234" s="102">
        <v>0</v>
      </c>
      <c r="H234" s="199">
        <v>0</v>
      </c>
      <c r="I234" s="102">
        <v>0</v>
      </c>
      <c r="J234" s="6"/>
    </row>
    <row r="235" spans="1:10" x14ac:dyDescent="0.25">
      <c r="A235" s="23" t="s">
        <v>224</v>
      </c>
      <c r="B235" s="102">
        <v>0.13520199999999999</v>
      </c>
      <c r="C235" s="199">
        <v>0.13520199999999999</v>
      </c>
      <c r="D235" s="101">
        <v>0</v>
      </c>
      <c r="E235" s="6"/>
      <c r="F235" s="23" t="s">
        <v>542</v>
      </c>
      <c r="G235" s="102">
        <v>0</v>
      </c>
      <c r="H235" s="199">
        <v>0</v>
      </c>
      <c r="I235" s="102">
        <v>0</v>
      </c>
      <c r="J235" s="6"/>
    </row>
    <row r="236" spans="1:10" x14ac:dyDescent="0.25">
      <c r="A236" s="23" t="s">
        <v>225</v>
      </c>
      <c r="B236" s="102">
        <v>0.24253332</v>
      </c>
      <c r="C236" s="199">
        <v>0.24253332</v>
      </c>
      <c r="D236" s="101">
        <v>0</v>
      </c>
      <c r="E236" s="6"/>
      <c r="F236" s="23" t="s">
        <v>210</v>
      </c>
      <c r="G236" s="102">
        <v>131.51829918000001</v>
      </c>
      <c r="H236" s="199">
        <v>131.51829921999999</v>
      </c>
      <c r="I236" s="102">
        <v>3.999997488790541E-8</v>
      </c>
      <c r="J236" s="6"/>
    </row>
    <row r="237" spans="1:10" x14ac:dyDescent="0.25">
      <c r="A237" s="23" t="s">
        <v>226</v>
      </c>
      <c r="B237" s="102">
        <v>7.6742720199999992</v>
      </c>
      <c r="C237" s="199">
        <v>7.6742720199999992</v>
      </c>
      <c r="D237" s="101">
        <v>0</v>
      </c>
      <c r="E237" s="6"/>
      <c r="F237" s="23" t="s">
        <v>252</v>
      </c>
      <c r="G237" s="102">
        <v>12.100757060000001</v>
      </c>
      <c r="H237" s="199">
        <v>12.100757119999999</v>
      </c>
      <c r="I237" s="102">
        <v>5.9999997858994902E-8</v>
      </c>
      <c r="J237" s="6"/>
    </row>
    <row r="238" spans="1:10" x14ac:dyDescent="0.25">
      <c r="A238" s="23" t="s">
        <v>227</v>
      </c>
      <c r="B238" s="102">
        <v>6.2214699999999998E-2</v>
      </c>
      <c r="C238" s="199">
        <v>6.2214699999999998E-2</v>
      </c>
      <c r="D238" s="101">
        <v>0</v>
      </c>
      <c r="E238" s="6"/>
      <c r="F238" s="23" t="s">
        <v>134</v>
      </c>
      <c r="G238" s="102">
        <v>74.407266370000002</v>
      </c>
      <c r="H238" s="199">
        <v>74.407266489999998</v>
      </c>
      <c r="I238" s="102">
        <v>1.199999957179898E-7</v>
      </c>
      <c r="J238" s="6"/>
    </row>
    <row r="239" spans="1:10" x14ac:dyDescent="0.25">
      <c r="A239" s="23" t="s">
        <v>228</v>
      </c>
      <c r="B239" s="102">
        <v>2.1438023199999998</v>
      </c>
      <c r="C239" s="199">
        <v>2.1438023199999998</v>
      </c>
      <c r="D239" s="101">
        <v>0</v>
      </c>
      <c r="E239" s="6"/>
      <c r="F239" s="23" t="s">
        <v>150</v>
      </c>
      <c r="G239" s="102">
        <v>4.9812633699999997</v>
      </c>
      <c r="H239" s="199">
        <v>4.9812635099999998</v>
      </c>
      <c r="I239" s="102">
        <v>1.4000000003733248E-7</v>
      </c>
      <c r="J239" s="6"/>
    </row>
    <row r="240" spans="1:10" x14ac:dyDescent="0.25">
      <c r="A240" s="23" t="s">
        <v>229</v>
      </c>
      <c r="B240" s="102">
        <v>5.7023254200000002</v>
      </c>
      <c r="C240" s="199">
        <v>5.7023254200000002</v>
      </c>
      <c r="D240" s="101">
        <v>0</v>
      </c>
      <c r="E240" s="6"/>
      <c r="F240" s="23" t="s">
        <v>133</v>
      </c>
      <c r="G240" s="102">
        <v>18.595424739999999</v>
      </c>
      <c r="H240" s="199">
        <v>18.59542497</v>
      </c>
      <c r="I240" s="102">
        <v>2.3000000126671694E-7</v>
      </c>
      <c r="J240" s="6"/>
    </row>
    <row r="241" spans="1:10" x14ac:dyDescent="0.25">
      <c r="A241" s="23" t="s">
        <v>230</v>
      </c>
      <c r="B241" s="102">
        <v>6.3223379999999996E-2</v>
      </c>
      <c r="C241" s="199">
        <v>6.3223379999999996E-2</v>
      </c>
      <c r="D241" s="101">
        <v>0</v>
      </c>
      <c r="E241" s="6"/>
      <c r="F241" s="23" t="s">
        <v>229</v>
      </c>
      <c r="G241" s="102">
        <v>78.563118219999993</v>
      </c>
      <c r="H241" s="199">
        <v>78.563118540000005</v>
      </c>
      <c r="I241" s="102">
        <v>3.20000012266064E-7</v>
      </c>
      <c r="J241" s="6"/>
    </row>
    <row r="242" spans="1:10" x14ac:dyDescent="0.25">
      <c r="A242" s="23" t="s">
        <v>231</v>
      </c>
      <c r="B242" s="102">
        <v>0.11201952</v>
      </c>
      <c r="C242" s="199">
        <v>0.11201952</v>
      </c>
      <c r="D242" s="101">
        <v>0</v>
      </c>
      <c r="E242" s="6"/>
      <c r="F242" s="23" t="s">
        <v>247</v>
      </c>
      <c r="G242" s="102">
        <v>4.3738471700000003</v>
      </c>
      <c r="H242" s="199">
        <v>4.3738477300000005</v>
      </c>
      <c r="I242" s="102">
        <v>5.6000000014932994E-7</v>
      </c>
      <c r="J242" s="6"/>
    </row>
    <row r="243" spans="1:10" x14ac:dyDescent="0.25">
      <c r="A243" s="23" t="s">
        <v>232</v>
      </c>
      <c r="B243" s="102">
        <v>2.251322E-2</v>
      </c>
      <c r="C243" s="199">
        <v>2.251322E-2</v>
      </c>
      <c r="D243" s="101">
        <v>0</v>
      </c>
      <c r="E243" s="6"/>
      <c r="F243" s="23" t="s">
        <v>120</v>
      </c>
      <c r="G243" s="102">
        <v>13.254995119999998</v>
      </c>
      <c r="H243" s="199">
        <v>13.25499578</v>
      </c>
      <c r="I243" s="102">
        <v>6.6000000131793968E-7</v>
      </c>
      <c r="J243" s="6"/>
    </row>
    <row r="244" spans="1:10" x14ac:dyDescent="0.25">
      <c r="A244" s="23" t="s">
        <v>233</v>
      </c>
      <c r="B244" s="102">
        <v>6.903165E-2</v>
      </c>
      <c r="C244" s="199">
        <v>6.903165E-2</v>
      </c>
      <c r="D244" s="101">
        <v>0</v>
      </c>
      <c r="E244" s="6"/>
      <c r="F244" s="23" t="s">
        <v>30</v>
      </c>
      <c r="G244" s="102">
        <v>20.342850460000001</v>
      </c>
      <c r="H244" s="199">
        <v>20.342851149999998</v>
      </c>
      <c r="I244" s="102">
        <v>6.8999999669472345E-7</v>
      </c>
      <c r="J244" s="6"/>
    </row>
    <row r="245" spans="1:10" x14ac:dyDescent="0.25">
      <c r="A245" s="23" t="s">
        <v>234</v>
      </c>
      <c r="B245" s="102">
        <v>3.5998250000000002E-2</v>
      </c>
      <c r="C245" s="199">
        <v>3.5998250000000002E-2</v>
      </c>
      <c r="D245" s="101">
        <v>0</v>
      </c>
      <c r="E245" s="6"/>
      <c r="F245" s="23" t="s">
        <v>27</v>
      </c>
      <c r="G245" s="102">
        <v>23.50302405</v>
      </c>
      <c r="H245" s="199">
        <v>23.503024850000003</v>
      </c>
      <c r="I245" s="102">
        <v>8.0000000224345058E-7</v>
      </c>
      <c r="J245" s="6"/>
    </row>
    <row r="246" spans="1:10" x14ac:dyDescent="0.25">
      <c r="A246" s="23" t="s">
        <v>235</v>
      </c>
      <c r="B246" s="102">
        <v>0.47651997999999995</v>
      </c>
      <c r="C246" s="199">
        <v>0.47651997999999995</v>
      </c>
      <c r="D246" s="101">
        <v>0</v>
      </c>
      <c r="E246" s="6"/>
      <c r="F246" s="23" t="s">
        <v>135</v>
      </c>
      <c r="G246" s="102">
        <v>97.187863829999998</v>
      </c>
      <c r="H246" s="199">
        <v>97.187864730000001</v>
      </c>
      <c r="I246" s="102">
        <v>9.0000000341206032E-7</v>
      </c>
      <c r="J246" s="6"/>
    </row>
    <row r="247" spans="1:10" x14ac:dyDescent="0.25">
      <c r="A247" s="23" t="s">
        <v>236</v>
      </c>
      <c r="B247" s="102">
        <v>6.191613E-2</v>
      </c>
      <c r="C247" s="199">
        <v>6.191613E-2</v>
      </c>
      <c r="D247" s="101">
        <v>0</v>
      </c>
      <c r="E247" s="6"/>
      <c r="F247" s="23" t="s">
        <v>251</v>
      </c>
      <c r="G247" s="102">
        <v>25.649384039999997</v>
      </c>
      <c r="H247" s="199">
        <v>25.649384940000001</v>
      </c>
      <c r="I247" s="102">
        <v>9.0000000341206032E-7</v>
      </c>
      <c r="J247" s="6"/>
    </row>
    <row r="248" spans="1:10" x14ac:dyDescent="0.25">
      <c r="A248" s="23" t="s">
        <v>237</v>
      </c>
      <c r="B248" s="102">
        <v>0.23561752</v>
      </c>
      <c r="C248" s="199">
        <v>0.23561752</v>
      </c>
      <c r="D248" s="101">
        <v>0</v>
      </c>
      <c r="E248" s="6"/>
      <c r="F248" s="23" t="s">
        <v>203</v>
      </c>
      <c r="G248" s="102">
        <v>23.4683122</v>
      </c>
      <c r="H248" s="199">
        <v>23.468313739999999</v>
      </c>
      <c r="I248" s="102">
        <v>1.5399999995224789E-6</v>
      </c>
      <c r="J248" s="6"/>
    </row>
    <row r="249" spans="1:10" x14ac:dyDescent="0.25">
      <c r="A249" s="23" t="s">
        <v>238</v>
      </c>
      <c r="B249" s="102">
        <v>1.7042006000000001</v>
      </c>
      <c r="C249" s="199">
        <v>1.7042006000000001</v>
      </c>
      <c r="D249" s="101">
        <v>0</v>
      </c>
      <c r="E249" s="6"/>
      <c r="F249" s="23" t="s">
        <v>142</v>
      </c>
      <c r="G249" s="102">
        <v>21.519047499999999</v>
      </c>
      <c r="H249" s="199">
        <v>21.519049149999997</v>
      </c>
      <c r="I249" s="102">
        <v>1.6499999979657787E-6</v>
      </c>
      <c r="J249" s="6"/>
    </row>
    <row r="250" spans="1:10" x14ac:dyDescent="0.25">
      <c r="A250" s="23" t="s">
        <v>239</v>
      </c>
      <c r="B250" s="102">
        <v>1.9198E-2</v>
      </c>
      <c r="C250" s="199">
        <v>1.9198E-2</v>
      </c>
      <c r="D250" s="101">
        <v>0</v>
      </c>
      <c r="E250" s="6"/>
      <c r="F250" s="23" t="s">
        <v>149</v>
      </c>
      <c r="G250" s="102">
        <v>46.178415439999995</v>
      </c>
      <c r="H250" s="199">
        <v>46.178417350000004</v>
      </c>
      <c r="I250" s="102">
        <v>1.9100000088201341E-6</v>
      </c>
      <c r="J250" s="6"/>
    </row>
    <row r="251" spans="1:10" x14ac:dyDescent="0.25">
      <c r="A251" s="23" t="s">
        <v>240</v>
      </c>
      <c r="B251" s="102">
        <v>2.0469719099999999</v>
      </c>
      <c r="C251" s="199">
        <v>2.0469719099999999</v>
      </c>
      <c r="D251" s="101">
        <v>0</v>
      </c>
      <c r="E251" s="6"/>
      <c r="F251" s="23" t="s">
        <v>35</v>
      </c>
      <c r="G251" s="102">
        <v>123.26855645000001</v>
      </c>
      <c r="H251" s="199">
        <v>123.26856065999999</v>
      </c>
      <c r="I251" s="102">
        <v>4.2099999859601667E-6</v>
      </c>
      <c r="J251" s="6"/>
    </row>
    <row r="252" spans="1:10" x14ac:dyDescent="0.25">
      <c r="A252" s="23" t="s">
        <v>241</v>
      </c>
      <c r="B252" s="102">
        <v>5.3034999999999999E-2</v>
      </c>
      <c r="C252" s="199">
        <v>5.3034999999999999E-2</v>
      </c>
      <c r="D252" s="101">
        <v>0</v>
      </c>
      <c r="E252" s="6"/>
      <c r="F252" s="23" t="s">
        <v>61</v>
      </c>
      <c r="G252" s="102">
        <v>2.4086500699999998</v>
      </c>
      <c r="H252" s="199">
        <v>2.4086542899999999</v>
      </c>
      <c r="I252" s="102">
        <v>4.2200000001102467E-6</v>
      </c>
      <c r="J252" s="6"/>
    </row>
    <row r="253" spans="1:10" x14ac:dyDescent="0.25">
      <c r="A253" s="23" t="s">
        <v>242</v>
      </c>
      <c r="B253" s="102">
        <v>63.11243571</v>
      </c>
      <c r="C253" s="199">
        <v>63.11243571</v>
      </c>
      <c r="D253" s="101">
        <v>0</v>
      </c>
      <c r="E253" s="6"/>
      <c r="F253" s="23" t="s">
        <v>209</v>
      </c>
      <c r="G253" s="102">
        <v>176.43709165000001</v>
      </c>
      <c r="H253" s="199">
        <v>176.43709736000002</v>
      </c>
      <c r="I253" s="102">
        <v>5.7100000105947402E-6</v>
      </c>
      <c r="J253" s="6"/>
    </row>
    <row r="254" spans="1:10" x14ac:dyDescent="0.25">
      <c r="A254" s="23" t="s">
        <v>243</v>
      </c>
      <c r="B254" s="102">
        <v>7.7149999999999996E-2</v>
      </c>
      <c r="C254" s="199">
        <v>7.7149999999999996E-2</v>
      </c>
      <c r="D254" s="101">
        <v>0</v>
      </c>
      <c r="E254" s="6"/>
      <c r="F254" s="23" t="s">
        <v>129</v>
      </c>
      <c r="G254" s="102">
        <v>161.09233795</v>
      </c>
      <c r="H254" s="199">
        <v>161.09235487000001</v>
      </c>
      <c r="I254" s="102">
        <v>1.6920000007303315E-5</v>
      </c>
      <c r="J254" s="6"/>
    </row>
    <row r="255" spans="1:10" x14ac:dyDescent="0.25">
      <c r="A255" s="23" t="s">
        <v>244</v>
      </c>
      <c r="B255" s="102">
        <v>4.8958000000000002E-2</v>
      </c>
      <c r="C255" s="199">
        <v>4.8958000000000002E-2</v>
      </c>
      <c r="D255" s="101">
        <v>0</v>
      </c>
      <c r="E255" s="6"/>
      <c r="F255" s="23" t="s">
        <v>171</v>
      </c>
      <c r="G255" s="102">
        <v>34.714463789999996</v>
      </c>
      <c r="H255" s="199">
        <v>34.714505869999996</v>
      </c>
      <c r="I255" s="102">
        <v>4.2080000000055406E-5</v>
      </c>
      <c r="J255" s="6"/>
    </row>
    <row r="256" spans="1:10" x14ac:dyDescent="0.25">
      <c r="A256" s="23" t="s">
        <v>245</v>
      </c>
      <c r="B256" s="102">
        <v>0</v>
      </c>
      <c r="C256" s="199">
        <v>0</v>
      </c>
      <c r="D256" s="101">
        <v>0</v>
      </c>
      <c r="E256" s="6"/>
      <c r="F256" s="23" t="s">
        <v>237</v>
      </c>
      <c r="G256" s="102">
        <v>16.241412310000001</v>
      </c>
      <c r="H256" s="199">
        <v>16.24151565</v>
      </c>
      <c r="I256" s="102">
        <v>1.0333999999900811E-4</v>
      </c>
      <c r="J256" s="6"/>
    </row>
    <row r="257" spans="1:10" x14ac:dyDescent="0.25">
      <c r="A257" s="23" t="s">
        <v>246</v>
      </c>
      <c r="B257" s="102">
        <v>2.7065240000000001E-2</v>
      </c>
      <c r="C257" s="199">
        <v>2.7065240000000001E-2</v>
      </c>
      <c r="D257" s="101">
        <v>0</v>
      </c>
      <c r="E257" s="6"/>
      <c r="F257" s="23" t="s">
        <v>178</v>
      </c>
      <c r="G257" s="102">
        <v>51.774969689999999</v>
      </c>
      <c r="H257" s="199">
        <v>51.775081530000001</v>
      </c>
      <c r="I257" s="102">
        <v>1.1184000000241667E-4</v>
      </c>
      <c r="J257" s="6"/>
    </row>
    <row r="258" spans="1:10" x14ac:dyDescent="0.25">
      <c r="A258" s="23" t="s">
        <v>247</v>
      </c>
      <c r="B258" s="102">
        <v>4.4110999999999997E-2</v>
      </c>
      <c r="C258" s="199">
        <v>4.4110999999999997E-2</v>
      </c>
      <c r="D258" s="101">
        <v>0</v>
      </c>
      <c r="E258" s="6"/>
      <c r="F258" s="23" t="s">
        <v>235</v>
      </c>
      <c r="G258" s="102">
        <v>94.545281110000005</v>
      </c>
      <c r="H258" s="199">
        <v>94.545404000000005</v>
      </c>
      <c r="I258" s="102">
        <v>1.2289000000009764E-4</v>
      </c>
      <c r="J258" s="6"/>
    </row>
    <row r="259" spans="1:10" x14ac:dyDescent="0.25">
      <c r="A259" s="23" t="s">
        <v>248</v>
      </c>
      <c r="B259" s="102">
        <v>27.739277820000002</v>
      </c>
      <c r="C259" s="199">
        <v>27.739277820000002</v>
      </c>
      <c r="D259" s="101">
        <v>0</v>
      </c>
      <c r="E259" s="6"/>
      <c r="F259" s="23" t="s">
        <v>117</v>
      </c>
      <c r="G259" s="102">
        <v>16.091266400000002</v>
      </c>
      <c r="H259" s="199">
        <v>16.091533089999999</v>
      </c>
      <c r="I259" s="102">
        <v>2.6668999999657217E-4</v>
      </c>
      <c r="J259" s="6"/>
    </row>
    <row r="260" spans="1:10" x14ac:dyDescent="0.25">
      <c r="A260" s="23" t="s">
        <v>249</v>
      </c>
      <c r="B260" s="102">
        <v>105.64102914</v>
      </c>
      <c r="C260" s="199">
        <v>105.64102914</v>
      </c>
      <c r="D260" s="101">
        <v>0</v>
      </c>
      <c r="E260" s="6"/>
      <c r="F260" s="23" t="s">
        <v>109</v>
      </c>
      <c r="G260" s="102">
        <v>661.65438380000001</v>
      </c>
      <c r="H260" s="199">
        <v>661.65527165000003</v>
      </c>
      <c r="I260" s="102">
        <v>8.8785000002644665E-4</v>
      </c>
      <c r="J260" s="6"/>
    </row>
    <row r="261" spans="1:10" x14ac:dyDescent="0.25">
      <c r="A261" s="23" t="s">
        <v>250</v>
      </c>
      <c r="B261" s="102">
        <v>11.29203601</v>
      </c>
      <c r="C261" s="199">
        <v>11.29203601</v>
      </c>
      <c r="D261" s="101">
        <v>0</v>
      </c>
      <c r="E261" s="6"/>
      <c r="F261" s="23" t="s">
        <v>174</v>
      </c>
      <c r="G261" s="102">
        <v>16.871608210000002</v>
      </c>
      <c r="H261" s="199">
        <v>16.872947870000001</v>
      </c>
      <c r="I261" s="102">
        <v>1.3396599999992986E-3</v>
      </c>
      <c r="J261" s="6"/>
    </row>
    <row r="262" spans="1:10" x14ac:dyDescent="0.25">
      <c r="A262" s="23" t="s">
        <v>251</v>
      </c>
      <c r="B262" s="102">
        <v>0.37326278999999996</v>
      </c>
      <c r="C262" s="199">
        <v>0.37326278999999996</v>
      </c>
      <c r="D262" s="101">
        <v>0</v>
      </c>
      <c r="E262" s="6"/>
      <c r="F262" s="23" t="s">
        <v>97</v>
      </c>
      <c r="G262" s="102">
        <v>235.05108978999999</v>
      </c>
      <c r="H262" s="199">
        <v>235.05267633000003</v>
      </c>
      <c r="I262" s="102">
        <v>1.5865400000336649E-3</v>
      </c>
      <c r="J262" s="6"/>
    </row>
    <row r="263" spans="1:10" x14ac:dyDescent="0.25">
      <c r="A263" s="23" t="s">
        <v>252</v>
      </c>
      <c r="B263" s="102">
        <v>1.1177364599999999</v>
      </c>
      <c r="C263" s="199">
        <v>1.1177364599999999</v>
      </c>
      <c r="D263" s="101">
        <v>0</v>
      </c>
      <c r="E263" s="6"/>
      <c r="F263" s="23" t="s">
        <v>246</v>
      </c>
      <c r="G263" s="102">
        <v>10.923781269999999</v>
      </c>
      <c r="H263" s="199">
        <v>10.92556622</v>
      </c>
      <c r="I263" s="102">
        <v>1.7849500000011176E-3</v>
      </c>
      <c r="J263" s="6"/>
    </row>
    <row r="264" spans="1:10" x14ac:dyDescent="0.25">
      <c r="A264" s="23" t="s">
        <v>253</v>
      </c>
      <c r="B264" s="102">
        <v>3.1901958100000001</v>
      </c>
      <c r="C264" s="199">
        <v>3.1901958100000001</v>
      </c>
      <c r="D264" s="101">
        <v>0</v>
      </c>
      <c r="E264" s="6"/>
      <c r="F264" s="23" t="s">
        <v>108</v>
      </c>
      <c r="G264" s="102">
        <v>107.87707534</v>
      </c>
      <c r="H264" s="199">
        <v>107.88116855</v>
      </c>
      <c r="I264" s="102">
        <v>4.093209999993519E-3</v>
      </c>
      <c r="J264" s="6"/>
    </row>
    <row r="265" spans="1:10" x14ac:dyDescent="0.25">
      <c r="A265" s="23" t="s">
        <v>254</v>
      </c>
      <c r="B265" s="102">
        <v>3.4161999999999998E-2</v>
      </c>
      <c r="C265" s="199">
        <v>3.4161999999999998E-2</v>
      </c>
      <c r="D265" s="101">
        <v>0</v>
      </c>
      <c r="E265" s="6"/>
      <c r="F265" s="23" t="s">
        <v>249</v>
      </c>
      <c r="G265" s="102">
        <v>46.769042429999999</v>
      </c>
      <c r="H265" s="199">
        <v>46.774592909999996</v>
      </c>
      <c r="I265" s="102">
        <v>5.5504799999965826E-3</v>
      </c>
      <c r="J265" s="6"/>
    </row>
    <row r="266" spans="1:10" x14ac:dyDescent="0.25">
      <c r="A266" s="23" t="s">
        <v>255</v>
      </c>
      <c r="B266" s="102">
        <v>0.3605853</v>
      </c>
      <c r="C266" s="199">
        <v>0.3605853</v>
      </c>
      <c r="D266" s="101">
        <v>0</v>
      </c>
      <c r="E266" s="6"/>
      <c r="F266" s="23" t="s">
        <v>154</v>
      </c>
      <c r="G266" s="102">
        <v>33.495066879999996</v>
      </c>
      <c r="H266" s="199">
        <v>33.502291800000002</v>
      </c>
      <c r="I266" s="102">
        <v>7.2249200000058522E-3</v>
      </c>
      <c r="J266" s="6"/>
    </row>
    <row r="267" spans="1:10" x14ac:dyDescent="0.25">
      <c r="A267" s="23" t="s">
        <v>256</v>
      </c>
      <c r="B267" s="102">
        <v>0.82024680000000005</v>
      </c>
      <c r="C267" s="199">
        <v>0.82024680000000005</v>
      </c>
      <c r="D267" s="101">
        <v>0</v>
      </c>
      <c r="E267" s="6"/>
      <c r="F267" s="23" t="s">
        <v>160</v>
      </c>
      <c r="G267" s="102">
        <v>153.74628923</v>
      </c>
      <c r="H267" s="199">
        <v>153.75375496000001</v>
      </c>
      <c r="I267" s="102">
        <v>7.4657300000069426E-3</v>
      </c>
      <c r="J267" s="6"/>
    </row>
    <row r="268" spans="1:10" x14ac:dyDescent="0.25">
      <c r="A268" s="23" t="s">
        <v>257</v>
      </c>
      <c r="B268" s="102">
        <v>0</v>
      </c>
      <c r="C268" s="199">
        <v>0</v>
      </c>
      <c r="D268" s="101">
        <v>0</v>
      </c>
      <c r="E268" s="6"/>
      <c r="F268" s="23" t="s">
        <v>189</v>
      </c>
      <c r="G268" s="102">
        <v>281.58021761000003</v>
      </c>
      <c r="H268" s="199">
        <v>281.59116498999998</v>
      </c>
      <c r="I268" s="102">
        <v>1.0947379999947771E-2</v>
      </c>
      <c r="J268" s="6"/>
    </row>
    <row r="269" spans="1:10" x14ac:dyDescent="0.25">
      <c r="A269" s="23" t="s">
        <v>258</v>
      </c>
      <c r="B269" s="102">
        <v>28.266509840000001</v>
      </c>
      <c r="C269" s="199">
        <v>28.266509840000001</v>
      </c>
      <c r="D269" s="101">
        <v>0</v>
      </c>
      <c r="E269" s="6"/>
      <c r="F269" s="23" t="s">
        <v>238</v>
      </c>
      <c r="G269" s="102">
        <v>68.612796639999999</v>
      </c>
      <c r="H269" s="199">
        <v>68.62543079000001</v>
      </c>
      <c r="I269" s="102">
        <v>1.2634150000010891E-2</v>
      </c>
      <c r="J269" s="6"/>
    </row>
    <row r="270" spans="1:10" x14ac:dyDescent="0.25">
      <c r="A270" s="23" t="s">
        <v>259</v>
      </c>
      <c r="B270" s="102">
        <v>0</v>
      </c>
      <c r="C270" s="199">
        <v>0</v>
      </c>
      <c r="D270" s="101">
        <v>0</v>
      </c>
      <c r="E270" s="6"/>
      <c r="F270" s="23" t="s">
        <v>250</v>
      </c>
      <c r="G270" s="102">
        <v>140.09723218000002</v>
      </c>
      <c r="H270" s="199">
        <v>140.11189336000001</v>
      </c>
      <c r="I270" s="102">
        <v>1.4661179999990281E-2</v>
      </c>
      <c r="J270" s="6"/>
    </row>
    <row r="271" spans="1:10" x14ac:dyDescent="0.25">
      <c r="A271" s="23" t="s">
        <v>260</v>
      </c>
      <c r="B271" s="102">
        <v>1288.1563433900001</v>
      </c>
      <c r="C271" s="199">
        <v>1288.1563433900001</v>
      </c>
      <c r="D271" s="101">
        <v>0</v>
      </c>
      <c r="E271" s="6"/>
      <c r="F271" s="23" t="s">
        <v>256</v>
      </c>
      <c r="G271" s="102">
        <v>56.568274250000002</v>
      </c>
      <c r="H271" s="199">
        <v>56.583250169999999</v>
      </c>
      <c r="I271" s="102">
        <v>1.49759199999977E-2</v>
      </c>
      <c r="J271" s="6"/>
    </row>
    <row r="272" spans="1:10" x14ac:dyDescent="0.25">
      <c r="A272" s="23" t="s">
        <v>261</v>
      </c>
      <c r="B272" s="102">
        <v>0</v>
      </c>
      <c r="C272" s="199">
        <v>0</v>
      </c>
      <c r="D272" s="101">
        <v>0</v>
      </c>
      <c r="E272" s="6"/>
      <c r="F272" s="23" t="s">
        <v>37</v>
      </c>
      <c r="G272" s="102">
        <v>234.18800761000003</v>
      </c>
      <c r="H272" s="199">
        <v>234.27613862000001</v>
      </c>
      <c r="I272" s="102">
        <v>8.8131009999983689E-2</v>
      </c>
      <c r="J272" s="6"/>
    </row>
    <row r="273" spans="1:10" s="9" customFormat="1" ht="13" x14ac:dyDescent="0.3">
      <c r="A273" s="23" t="s">
        <v>542</v>
      </c>
      <c r="B273" s="102">
        <v>0</v>
      </c>
      <c r="C273" s="199">
        <v>0</v>
      </c>
      <c r="D273" s="101">
        <v>0</v>
      </c>
      <c r="E273" s="16"/>
      <c r="F273" s="23" t="s">
        <v>36</v>
      </c>
      <c r="G273" s="102">
        <v>52.117405320000003</v>
      </c>
      <c r="H273" s="199">
        <v>55.408450700000003</v>
      </c>
      <c r="I273" s="102">
        <v>3.2910453799999999</v>
      </c>
      <c r="J273" s="16"/>
    </row>
    <row r="274" spans="1:10" ht="13" thickBot="1" x14ac:dyDescent="0.3">
      <c r="A274" s="23" t="s">
        <v>23</v>
      </c>
      <c r="B274" s="102">
        <v>763.48211394000009</v>
      </c>
      <c r="C274" s="199">
        <v>763.63331394000011</v>
      </c>
      <c r="D274" s="101">
        <v>0.1512000000000171</v>
      </c>
      <c r="E274" s="75"/>
      <c r="F274" s="23" t="s">
        <v>220</v>
      </c>
      <c r="G274" s="102">
        <v>97.168661470000004</v>
      </c>
      <c r="H274" s="199">
        <v>114.77661761</v>
      </c>
      <c r="I274" s="102">
        <v>17.607956139999999</v>
      </c>
    </row>
    <row r="275" spans="1:10" s="9" customFormat="1" ht="13" x14ac:dyDescent="0.3">
      <c r="A275" s="30" t="s">
        <v>262</v>
      </c>
      <c r="B275" s="103">
        <f>SUBTOTAL(109,B11:B274)</f>
        <v>11525.277289569989</v>
      </c>
      <c r="C275" s="25">
        <f>SUBTOTAL(109,C11:C274)</f>
        <v>10935.767857789988</v>
      </c>
      <c r="D275" s="104">
        <f>SUBTOTAL(109,D11:D274)</f>
        <v>-589.50943178000023</v>
      </c>
      <c r="F275" s="149" t="s">
        <v>262</v>
      </c>
      <c r="G275" s="150">
        <f>SUBTOTAL(109,G11:G274)</f>
        <v>11824.328940279996</v>
      </c>
      <c r="H275" s="150">
        <f>SUBTOTAL(109,H11:H274)</f>
        <v>11820.719491430003</v>
      </c>
      <c r="I275" s="150">
        <f>SUBTOTAL(109,I11:I274)</f>
        <v>-3.6094488500001596</v>
      </c>
    </row>
  </sheetData>
  <sortState xmlns:xlrd2="http://schemas.microsoft.com/office/spreadsheetml/2017/richdata2" ref="F11:I274">
    <sortCondition descending="1" ref="I11:I274"/>
  </sortState>
  <mergeCells count="3">
    <mergeCell ref="A2:E2"/>
    <mergeCell ref="A9:D9"/>
    <mergeCell ref="F9:I9"/>
  </mergeCells>
  <hyperlinks>
    <hyperlink ref="K1" location="'Table of Content'!A1" display="Table of Content" xr:uid="{00000000-0004-0000-01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8"/>
  <sheetViews>
    <sheetView zoomScaleNormal="100" workbookViewId="0">
      <selection sqref="A1:C1"/>
    </sheetView>
  </sheetViews>
  <sheetFormatPr defaultColWidth="8.81640625" defaultRowHeight="12.5" x14ac:dyDescent="0.25"/>
  <cols>
    <col min="1" max="1" width="29.08984375" style="239" bestFit="1" customWidth="1"/>
    <col min="2" max="2" width="24.7265625" style="1" customWidth="1"/>
    <col min="3" max="3" width="43.1796875" style="1" customWidth="1"/>
    <col min="4" max="4" width="23.6328125" style="1" bestFit="1" customWidth="1"/>
    <col min="5" max="5" width="37" style="1" customWidth="1"/>
    <col min="6" max="6" width="34.7265625" style="1" customWidth="1"/>
    <col min="7" max="7" width="12.81640625" style="1" customWidth="1"/>
    <col min="8" max="16384" width="8.81640625" style="1"/>
  </cols>
  <sheetData>
    <row r="1" spans="1:9" ht="13" x14ac:dyDescent="0.3">
      <c r="A1" s="362" t="s">
        <v>519</v>
      </c>
      <c r="B1" s="362"/>
      <c r="C1" s="362"/>
      <c r="H1" s="342" t="s">
        <v>313</v>
      </c>
      <c r="I1" s="342"/>
    </row>
    <row r="2" spans="1:9" s="100" customFormat="1" ht="39" x14ac:dyDescent="0.3">
      <c r="A2" s="271" t="s">
        <v>337</v>
      </c>
      <c r="B2" s="271" t="s">
        <v>67</v>
      </c>
      <c r="C2" s="271" t="s">
        <v>80</v>
      </c>
      <c r="D2" s="271" t="s">
        <v>97</v>
      </c>
      <c r="E2" s="271" t="s">
        <v>184</v>
      </c>
      <c r="F2" s="271" t="s">
        <v>218</v>
      </c>
      <c r="G2" s="99"/>
    </row>
    <row r="3" spans="1:9" ht="13.5" customHeight="1" x14ac:dyDescent="0.25">
      <c r="A3" s="134" t="s">
        <v>358</v>
      </c>
      <c r="B3" s="235">
        <v>0</v>
      </c>
      <c r="C3" s="235">
        <v>0.52832320999999993</v>
      </c>
      <c r="D3" s="235">
        <v>1.04192E-3</v>
      </c>
      <c r="E3" s="235">
        <v>91.218841209999994</v>
      </c>
      <c r="F3" s="235">
        <v>13.773964710000001</v>
      </c>
      <c r="G3" s="236"/>
    </row>
    <row r="4" spans="1:9" x14ac:dyDescent="0.25">
      <c r="A4" s="123" t="s">
        <v>364</v>
      </c>
      <c r="B4" s="237">
        <v>0</v>
      </c>
      <c r="C4" s="237">
        <v>0.68972652000000001</v>
      </c>
      <c r="D4" s="237">
        <v>0</v>
      </c>
      <c r="E4" s="237">
        <v>85.208891170000001</v>
      </c>
      <c r="F4" s="237">
        <v>3.0181512799999997</v>
      </c>
      <c r="G4" s="236"/>
    </row>
    <row r="5" spans="1:9" x14ac:dyDescent="0.25">
      <c r="A5" s="123" t="s">
        <v>345</v>
      </c>
      <c r="B5" s="237">
        <v>0</v>
      </c>
      <c r="C5" s="237">
        <v>0.12265505</v>
      </c>
      <c r="D5" s="237">
        <v>5.9433509500000001</v>
      </c>
      <c r="E5" s="237">
        <v>65.432011410000001</v>
      </c>
      <c r="F5" s="237">
        <v>30.032889390000001</v>
      </c>
      <c r="G5" s="236"/>
    </row>
    <row r="6" spans="1:9" x14ac:dyDescent="0.25">
      <c r="A6" s="123" t="s">
        <v>296</v>
      </c>
      <c r="B6" s="237">
        <v>4.6979000000000004E-4</v>
      </c>
      <c r="C6" s="237">
        <v>55.637670790000001</v>
      </c>
      <c r="D6" s="237">
        <v>17.35903497</v>
      </c>
      <c r="E6" s="237">
        <v>49.882796060000004</v>
      </c>
      <c r="F6" s="237">
        <v>225.61640930999999</v>
      </c>
      <c r="G6" s="236"/>
    </row>
    <row r="7" spans="1:9" x14ac:dyDescent="0.25">
      <c r="A7" s="123" t="s">
        <v>372</v>
      </c>
      <c r="B7" s="237">
        <v>0</v>
      </c>
      <c r="C7" s="237">
        <v>1.1644246699999998</v>
      </c>
      <c r="D7" s="237">
        <v>3.018007E-2</v>
      </c>
      <c r="E7" s="237">
        <v>26.74944996</v>
      </c>
      <c r="F7" s="237">
        <v>0</v>
      </c>
      <c r="G7" s="236"/>
    </row>
    <row r="8" spans="1:9" x14ac:dyDescent="0.25">
      <c r="A8" s="123" t="s">
        <v>385</v>
      </c>
      <c r="B8" s="237">
        <v>0</v>
      </c>
      <c r="C8" s="237">
        <v>1.8506310000000002E-2</v>
      </c>
      <c r="D8" s="237">
        <v>0</v>
      </c>
      <c r="E8" s="237">
        <v>26.046855600000001</v>
      </c>
      <c r="F8" s="237">
        <v>22.779263</v>
      </c>
      <c r="G8" s="236"/>
    </row>
    <row r="9" spans="1:9" x14ac:dyDescent="0.25">
      <c r="A9" s="123" t="s">
        <v>379</v>
      </c>
      <c r="B9" s="237">
        <v>0</v>
      </c>
      <c r="C9" s="237">
        <v>35.647633499999998</v>
      </c>
      <c r="D9" s="237">
        <v>0.48457517</v>
      </c>
      <c r="E9" s="237">
        <v>25.447614100000003</v>
      </c>
      <c r="F9" s="237">
        <v>4.6713091500000008</v>
      </c>
      <c r="G9" s="236"/>
    </row>
    <row r="10" spans="1:9" x14ac:dyDescent="0.25">
      <c r="A10" s="123" t="s">
        <v>355</v>
      </c>
      <c r="B10" s="237">
        <v>0</v>
      </c>
      <c r="C10" s="237">
        <v>329.45610619000001</v>
      </c>
      <c r="D10" s="237">
        <v>2.0630599999999998E-3</v>
      </c>
      <c r="E10" s="237">
        <v>19.865279059999999</v>
      </c>
      <c r="F10" s="237">
        <v>11.56478892</v>
      </c>
      <c r="G10" s="236"/>
    </row>
    <row r="11" spans="1:9" x14ac:dyDescent="0.25">
      <c r="A11" s="123" t="s">
        <v>361</v>
      </c>
      <c r="B11" s="237">
        <v>0</v>
      </c>
      <c r="C11" s="237">
        <v>0.79407593999999992</v>
      </c>
      <c r="D11" s="237">
        <v>5.9927790000000002E-2</v>
      </c>
      <c r="E11" s="237">
        <v>16.808736710000002</v>
      </c>
      <c r="F11" s="237">
        <v>0</v>
      </c>
      <c r="G11" s="236"/>
    </row>
    <row r="12" spans="1:9" ht="13.5" customHeight="1" x14ac:dyDescent="0.25">
      <c r="A12" s="123" t="s">
        <v>548</v>
      </c>
      <c r="B12" s="237">
        <v>0</v>
      </c>
      <c r="C12" s="237">
        <v>0.35850712000000001</v>
      </c>
      <c r="D12" s="237">
        <v>0</v>
      </c>
      <c r="E12" s="237">
        <v>5.1104041100000002</v>
      </c>
      <c r="F12" s="237">
        <v>0</v>
      </c>
      <c r="G12" s="236"/>
    </row>
    <row r="13" spans="1:9" x14ac:dyDescent="0.25">
      <c r="A13" s="123" t="s">
        <v>371</v>
      </c>
      <c r="B13" s="237">
        <v>0</v>
      </c>
      <c r="C13" s="237">
        <v>0</v>
      </c>
      <c r="D13" s="237">
        <v>0</v>
      </c>
      <c r="E13" s="237">
        <v>3.14055017</v>
      </c>
      <c r="F13" s="237">
        <v>0</v>
      </c>
      <c r="G13" s="236"/>
    </row>
    <row r="14" spans="1:9" x14ac:dyDescent="0.25">
      <c r="A14" s="123" t="s">
        <v>352</v>
      </c>
      <c r="B14" s="237">
        <v>0</v>
      </c>
      <c r="C14" s="237">
        <v>567.66087474999995</v>
      </c>
      <c r="D14" s="237">
        <v>0</v>
      </c>
      <c r="E14" s="237">
        <v>2.3780300800000003</v>
      </c>
      <c r="F14" s="237">
        <v>0</v>
      </c>
      <c r="G14" s="236"/>
    </row>
    <row r="15" spans="1:9" x14ac:dyDescent="0.25">
      <c r="A15" s="123" t="s">
        <v>419</v>
      </c>
      <c r="B15" s="237">
        <v>0</v>
      </c>
      <c r="C15" s="237">
        <v>0</v>
      </c>
      <c r="D15" s="237">
        <v>0</v>
      </c>
      <c r="E15" s="237">
        <v>2.2018149999999999</v>
      </c>
      <c r="F15" s="237">
        <v>0</v>
      </c>
      <c r="G15" s="236"/>
    </row>
    <row r="16" spans="1:9" x14ac:dyDescent="0.25">
      <c r="A16" s="123" t="s">
        <v>375</v>
      </c>
      <c r="B16" s="237">
        <v>0</v>
      </c>
      <c r="C16" s="237">
        <v>0.19216449999999999</v>
      </c>
      <c r="D16" s="237">
        <v>0</v>
      </c>
      <c r="E16" s="237">
        <v>2.1655152000000002</v>
      </c>
      <c r="F16" s="237">
        <v>0</v>
      </c>
      <c r="G16" s="236"/>
    </row>
    <row r="17" spans="1:7" x14ac:dyDescent="0.25">
      <c r="A17" s="123" t="s">
        <v>391</v>
      </c>
      <c r="B17" s="237">
        <v>0</v>
      </c>
      <c r="C17" s="237">
        <v>4.3564499999999996E-3</v>
      </c>
      <c r="D17" s="237">
        <v>0</v>
      </c>
      <c r="E17" s="237">
        <v>1.6910486599999999</v>
      </c>
      <c r="F17" s="237">
        <v>0</v>
      </c>
      <c r="G17" s="236"/>
    </row>
    <row r="18" spans="1:7" x14ac:dyDescent="0.25">
      <c r="A18" s="123" t="s">
        <v>360</v>
      </c>
      <c r="B18" s="237">
        <v>0</v>
      </c>
      <c r="C18" s="237">
        <v>19.850392360000001</v>
      </c>
      <c r="D18" s="237">
        <v>0</v>
      </c>
      <c r="E18" s="237">
        <v>1.6863915600000001</v>
      </c>
      <c r="F18" s="237">
        <v>0</v>
      </c>
      <c r="G18" s="236"/>
    </row>
    <row r="19" spans="1:7" x14ac:dyDescent="0.25">
      <c r="A19" s="123" t="s">
        <v>422</v>
      </c>
      <c r="B19" s="237">
        <v>0</v>
      </c>
      <c r="C19" s="237">
        <v>0</v>
      </c>
      <c r="D19" s="237">
        <v>0</v>
      </c>
      <c r="E19" s="237">
        <v>1.48624545</v>
      </c>
      <c r="F19" s="237">
        <v>0</v>
      </c>
      <c r="G19" s="236"/>
    </row>
    <row r="20" spans="1:7" x14ac:dyDescent="0.25">
      <c r="A20" s="123" t="s">
        <v>359</v>
      </c>
      <c r="B20" s="237">
        <v>0</v>
      </c>
      <c r="C20" s="237">
        <v>3.54952E-3</v>
      </c>
      <c r="D20" s="237">
        <v>0</v>
      </c>
      <c r="E20" s="237">
        <v>1.3297880200000001</v>
      </c>
      <c r="F20" s="237">
        <v>0</v>
      </c>
      <c r="G20" s="236"/>
    </row>
    <row r="21" spans="1:7" x14ac:dyDescent="0.25">
      <c r="A21" s="123" t="s">
        <v>350</v>
      </c>
      <c r="B21" s="237">
        <v>0</v>
      </c>
      <c r="C21" s="237">
        <v>1.8694181599999999</v>
      </c>
      <c r="D21" s="237">
        <v>0</v>
      </c>
      <c r="E21" s="237">
        <v>1.0237545799999999</v>
      </c>
      <c r="F21" s="237">
        <v>0</v>
      </c>
      <c r="G21" s="236"/>
    </row>
    <row r="22" spans="1:7" ht="13.5" customHeight="1" x14ac:dyDescent="0.25">
      <c r="A22" s="123" t="s">
        <v>369</v>
      </c>
      <c r="B22" s="237">
        <v>0</v>
      </c>
      <c r="C22" s="237">
        <v>0</v>
      </c>
      <c r="D22" s="237">
        <v>0</v>
      </c>
      <c r="E22" s="237">
        <v>0.97183167000000004</v>
      </c>
      <c r="F22" s="237">
        <v>0</v>
      </c>
      <c r="G22" s="236"/>
    </row>
    <row r="23" spans="1:7" x14ac:dyDescent="0.25">
      <c r="A23" s="123" t="s">
        <v>298</v>
      </c>
      <c r="B23" s="237">
        <v>0</v>
      </c>
      <c r="C23" s="237">
        <v>1.472679E-2</v>
      </c>
      <c r="D23" s="237">
        <v>0</v>
      </c>
      <c r="E23" s="237">
        <v>0.50133324000000001</v>
      </c>
      <c r="F23" s="237">
        <v>1.6505749999999999</v>
      </c>
      <c r="G23" s="236"/>
    </row>
    <row r="24" spans="1:7" x14ac:dyDescent="0.25">
      <c r="A24" s="123" t="s">
        <v>376</v>
      </c>
      <c r="B24" s="237">
        <v>0</v>
      </c>
      <c r="C24" s="237">
        <v>0</v>
      </c>
      <c r="D24" s="237">
        <v>0</v>
      </c>
      <c r="E24" s="237">
        <v>0.30346051000000002</v>
      </c>
      <c r="F24" s="237">
        <v>0</v>
      </c>
      <c r="G24" s="236"/>
    </row>
    <row r="25" spans="1:7" x14ac:dyDescent="0.25">
      <c r="A25" s="123" t="s">
        <v>349</v>
      </c>
      <c r="B25" s="237">
        <v>0</v>
      </c>
      <c r="C25" s="237">
        <v>0</v>
      </c>
      <c r="D25" s="237">
        <v>0</v>
      </c>
      <c r="E25" s="237">
        <v>0.18428533999999999</v>
      </c>
      <c r="F25" s="237">
        <v>0</v>
      </c>
      <c r="G25" s="236"/>
    </row>
    <row r="26" spans="1:7" x14ac:dyDescent="0.25">
      <c r="A26" s="123" t="s">
        <v>389</v>
      </c>
      <c r="B26" s="237">
        <v>0</v>
      </c>
      <c r="C26" s="237">
        <v>0</v>
      </c>
      <c r="D26" s="237">
        <v>0</v>
      </c>
      <c r="E26" s="237">
        <v>0.14929200000000001</v>
      </c>
      <c r="F26" s="237">
        <v>0</v>
      </c>
      <c r="G26" s="236"/>
    </row>
    <row r="27" spans="1:7" x14ac:dyDescent="0.25">
      <c r="A27" s="123" t="s">
        <v>347</v>
      </c>
      <c r="B27" s="237">
        <v>0</v>
      </c>
      <c r="C27" s="237">
        <v>78.259509969999996</v>
      </c>
      <c r="D27" s="237">
        <v>0</v>
      </c>
      <c r="E27" s="237">
        <v>0.12847917</v>
      </c>
      <c r="F27" s="237">
        <v>0</v>
      </c>
      <c r="G27" s="236"/>
    </row>
    <row r="28" spans="1:7" x14ac:dyDescent="0.25">
      <c r="A28" s="123" t="s">
        <v>353</v>
      </c>
      <c r="B28" s="237">
        <v>0</v>
      </c>
      <c r="C28" s="237">
        <v>8.4274852799999991</v>
      </c>
      <c r="D28" s="237">
        <v>0</v>
      </c>
      <c r="E28" s="237">
        <v>9.8988800000000002E-2</v>
      </c>
      <c r="F28" s="237">
        <v>0</v>
      </c>
      <c r="G28" s="236"/>
    </row>
    <row r="29" spans="1:7" x14ac:dyDescent="0.25">
      <c r="A29" s="123" t="s">
        <v>408</v>
      </c>
      <c r="B29" s="237">
        <v>0</v>
      </c>
      <c r="C29" s="237">
        <v>0</v>
      </c>
      <c r="D29" s="237">
        <v>0</v>
      </c>
      <c r="E29" s="237">
        <v>8.9965000000000003E-2</v>
      </c>
      <c r="F29" s="237">
        <v>0</v>
      </c>
      <c r="G29" s="236"/>
    </row>
    <row r="30" spans="1:7" x14ac:dyDescent="0.25">
      <c r="A30" s="123" t="s">
        <v>368</v>
      </c>
      <c r="B30" s="237">
        <v>0</v>
      </c>
      <c r="C30" s="237">
        <v>462.95690694000001</v>
      </c>
      <c r="D30" s="237">
        <v>0</v>
      </c>
      <c r="E30" s="237">
        <v>6.2144660000000004E-2</v>
      </c>
      <c r="F30" s="237">
        <v>0</v>
      </c>
      <c r="G30" s="236"/>
    </row>
    <row r="31" spans="1:7" x14ac:dyDescent="0.25">
      <c r="A31" s="123" t="s">
        <v>351</v>
      </c>
      <c r="B31" s="237">
        <v>0</v>
      </c>
      <c r="C31" s="237">
        <v>0</v>
      </c>
      <c r="D31" s="237">
        <v>0</v>
      </c>
      <c r="E31" s="237">
        <v>5.6694290000000001E-2</v>
      </c>
      <c r="F31" s="237">
        <v>53.595612000000003</v>
      </c>
      <c r="G31" s="236"/>
    </row>
    <row r="32" spans="1:7" x14ac:dyDescent="0.25">
      <c r="A32" s="123" t="s">
        <v>395</v>
      </c>
      <c r="B32" s="237">
        <v>0</v>
      </c>
      <c r="C32" s="237">
        <v>0</v>
      </c>
      <c r="D32" s="237">
        <v>0</v>
      </c>
      <c r="E32" s="237">
        <v>4.9035599999999999E-2</v>
      </c>
      <c r="F32" s="237">
        <v>0</v>
      </c>
      <c r="G32" s="236"/>
    </row>
    <row r="33" spans="1:7" x14ac:dyDescent="0.25">
      <c r="A33" s="123" t="s">
        <v>365</v>
      </c>
      <c r="B33" s="237">
        <v>0</v>
      </c>
      <c r="C33" s="237">
        <v>73.145608709999991</v>
      </c>
      <c r="D33" s="237">
        <v>0</v>
      </c>
      <c r="E33" s="237">
        <v>3.0791349999999999E-2</v>
      </c>
      <c r="F33" s="237">
        <v>0</v>
      </c>
      <c r="G33" s="236"/>
    </row>
    <row r="34" spans="1:7" x14ac:dyDescent="0.25">
      <c r="A34" s="123" t="s">
        <v>304</v>
      </c>
      <c r="B34" s="237">
        <v>0</v>
      </c>
      <c r="C34" s="237">
        <v>0</v>
      </c>
      <c r="D34" s="237">
        <v>0</v>
      </c>
      <c r="E34" s="237">
        <v>1.44964E-2</v>
      </c>
      <c r="F34" s="237">
        <v>0</v>
      </c>
      <c r="G34" s="236"/>
    </row>
    <row r="35" spans="1:7" x14ac:dyDescent="0.25">
      <c r="A35" s="123" t="s">
        <v>411</v>
      </c>
      <c r="B35" s="237">
        <v>0</v>
      </c>
      <c r="C35" s="237">
        <v>0</v>
      </c>
      <c r="D35" s="237">
        <v>0</v>
      </c>
      <c r="E35" s="237">
        <v>9.9766799999999999E-3</v>
      </c>
      <c r="F35" s="237">
        <v>0</v>
      </c>
      <c r="G35" s="236"/>
    </row>
    <row r="36" spans="1:7" x14ac:dyDescent="0.25">
      <c r="A36" s="123" t="s">
        <v>310</v>
      </c>
      <c r="B36" s="237">
        <v>0</v>
      </c>
      <c r="C36" s="237">
        <v>0</v>
      </c>
      <c r="D36" s="237">
        <v>0</v>
      </c>
      <c r="E36" s="237">
        <v>9.2322199999999993E-3</v>
      </c>
      <c r="F36" s="237">
        <v>0</v>
      </c>
      <c r="G36" s="236"/>
    </row>
    <row r="37" spans="1:7" x14ac:dyDescent="0.25">
      <c r="A37" s="123" t="s">
        <v>377</v>
      </c>
      <c r="B37" s="237">
        <v>0</v>
      </c>
      <c r="C37" s="237">
        <v>0</v>
      </c>
      <c r="D37" s="237">
        <v>0</v>
      </c>
      <c r="E37" s="237">
        <v>6.3991400000000002E-3</v>
      </c>
      <c r="F37" s="237">
        <v>0</v>
      </c>
      <c r="G37" s="236"/>
    </row>
    <row r="38" spans="1:7" x14ac:dyDescent="0.25">
      <c r="A38" s="123" t="s">
        <v>392</v>
      </c>
      <c r="B38" s="237">
        <v>0</v>
      </c>
      <c r="C38" s="237">
        <v>0</v>
      </c>
      <c r="D38" s="237">
        <v>0</v>
      </c>
      <c r="E38" s="237">
        <v>7.3395000000000003E-4</v>
      </c>
      <c r="F38" s="237">
        <v>0</v>
      </c>
      <c r="G38" s="236"/>
    </row>
    <row r="39" spans="1:7" x14ac:dyDescent="0.25">
      <c r="A39" s="123" t="s">
        <v>421</v>
      </c>
      <c r="B39" s="237">
        <v>0</v>
      </c>
      <c r="C39" s="237">
        <v>0</v>
      </c>
      <c r="D39" s="237">
        <v>0</v>
      </c>
      <c r="E39" s="237">
        <v>7.0099999999999998E-6</v>
      </c>
      <c r="F39" s="237">
        <v>0</v>
      </c>
      <c r="G39" s="236"/>
    </row>
    <row r="40" spans="1:7" x14ac:dyDescent="0.25">
      <c r="A40" s="123" t="s">
        <v>348</v>
      </c>
      <c r="B40" s="237">
        <v>0</v>
      </c>
      <c r="C40" s="237">
        <v>0</v>
      </c>
      <c r="D40" s="237">
        <v>391.38733891999999</v>
      </c>
      <c r="E40" s="237">
        <v>0</v>
      </c>
      <c r="F40" s="237">
        <v>0</v>
      </c>
      <c r="G40" s="236"/>
    </row>
    <row r="41" spans="1:7" x14ac:dyDescent="0.25">
      <c r="A41" s="123" t="s">
        <v>439</v>
      </c>
      <c r="B41" s="237">
        <v>0</v>
      </c>
      <c r="C41" s="237">
        <v>0</v>
      </c>
      <c r="D41" s="237">
        <v>100.68488832</v>
      </c>
      <c r="E41" s="237">
        <v>0</v>
      </c>
      <c r="F41" s="237">
        <v>0</v>
      </c>
      <c r="G41" s="236"/>
    </row>
    <row r="42" spans="1:7" x14ac:dyDescent="0.25">
      <c r="A42" s="123" t="s">
        <v>373</v>
      </c>
      <c r="B42" s="237">
        <v>0</v>
      </c>
      <c r="C42" s="237">
        <v>0</v>
      </c>
      <c r="D42" s="237">
        <v>0.68055392000000003</v>
      </c>
      <c r="E42" s="237">
        <v>0</v>
      </c>
      <c r="F42" s="237">
        <v>0</v>
      </c>
      <c r="G42" s="236"/>
    </row>
    <row r="43" spans="1:7" x14ac:dyDescent="0.25">
      <c r="A43" s="123" t="s">
        <v>344</v>
      </c>
      <c r="B43" s="237">
        <v>0</v>
      </c>
      <c r="C43" s="237">
        <v>0.39058534</v>
      </c>
      <c r="D43" s="237">
        <v>0.1139261</v>
      </c>
      <c r="E43" s="237">
        <v>0</v>
      </c>
      <c r="F43" s="237">
        <v>0</v>
      </c>
      <c r="G43" s="236"/>
    </row>
    <row r="44" spans="1:7" x14ac:dyDescent="0.25">
      <c r="A44" s="123" t="s">
        <v>383</v>
      </c>
      <c r="B44" s="237">
        <v>0</v>
      </c>
      <c r="C44" s="237">
        <v>0</v>
      </c>
      <c r="D44" s="237">
        <v>7.2360600000000008E-3</v>
      </c>
      <c r="E44" s="237">
        <v>0</v>
      </c>
      <c r="F44" s="237">
        <v>0</v>
      </c>
      <c r="G44" s="236"/>
    </row>
    <row r="45" spans="1:7" x14ac:dyDescent="0.25">
      <c r="A45" s="123" t="s">
        <v>433</v>
      </c>
      <c r="B45" s="237">
        <v>0</v>
      </c>
      <c r="C45" s="237">
        <v>478.68868053</v>
      </c>
      <c r="D45" s="237">
        <v>0</v>
      </c>
      <c r="E45" s="237">
        <v>0</v>
      </c>
      <c r="F45" s="237">
        <v>0</v>
      </c>
      <c r="G45" s="236"/>
    </row>
    <row r="46" spans="1:7" x14ac:dyDescent="0.25">
      <c r="A46" s="123" t="s">
        <v>309</v>
      </c>
      <c r="B46" s="237">
        <v>0</v>
      </c>
      <c r="C46" s="237">
        <v>414.08165564999996</v>
      </c>
      <c r="D46" s="237">
        <v>0</v>
      </c>
      <c r="E46" s="237">
        <v>0</v>
      </c>
      <c r="F46" s="237">
        <v>0</v>
      </c>
    </row>
    <row r="47" spans="1:7" x14ac:dyDescent="0.25">
      <c r="A47" s="123" t="s">
        <v>386</v>
      </c>
      <c r="B47" s="237">
        <v>0</v>
      </c>
      <c r="C47" s="237">
        <v>203.60309299000002</v>
      </c>
      <c r="D47" s="237">
        <v>0</v>
      </c>
      <c r="E47" s="237">
        <v>0</v>
      </c>
      <c r="F47" s="237">
        <v>0</v>
      </c>
    </row>
    <row r="48" spans="1:7" ht="13.5" customHeight="1" x14ac:dyDescent="0.25">
      <c r="A48" s="123" t="s">
        <v>479</v>
      </c>
      <c r="B48" s="237">
        <v>0</v>
      </c>
      <c r="C48" s="237">
        <v>55.246775159999999</v>
      </c>
      <c r="D48" s="237">
        <v>0</v>
      </c>
      <c r="E48" s="237">
        <v>0</v>
      </c>
      <c r="F48" s="237">
        <v>0</v>
      </c>
    </row>
    <row r="49" spans="1:6" x14ac:dyDescent="0.25">
      <c r="A49" s="123" t="s">
        <v>394</v>
      </c>
      <c r="B49" s="237">
        <v>0</v>
      </c>
      <c r="C49" s="237">
        <v>34.477634180000003</v>
      </c>
      <c r="D49" s="237">
        <v>0</v>
      </c>
      <c r="E49" s="237">
        <v>0</v>
      </c>
      <c r="F49" s="237">
        <v>0</v>
      </c>
    </row>
    <row r="50" spans="1:6" x14ac:dyDescent="0.25">
      <c r="A50" s="123" t="s">
        <v>357</v>
      </c>
      <c r="B50" s="237">
        <v>0</v>
      </c>
      <c r="C50" s="237">
        <v>5.5810000000000003E-5</v>
      </c>
      <c r="D50" s="237">
        <v>0</v>
      </c>
      <c r="E50" s="237">
        <v>0</v>
      </c>
      <c r="F50" s="237">
        <v>0</v>
      </c>
    </row>
    <row r="51" spans="1:6" x14ac:dyDescent="0.25">
      <c r="A51" s="123" t="s">
        <v>434</v>
      </c>
      <c r="B51" s="237">
        <v>1481.1749132999998</v>
      </c>
      <c r="C51" s="237">
        <v>0</v>
      </c>
      <c r="D51" s="237">
        <v>0</v>
      </c>
      <c r="E51" s="237">
        <v>0</v>
      </c>
      <c r="F51" s="237">
        <v>0</v>
      </c>
    </row>
    <row r="52" spans="1:6" x14ac:dyDescent="0.25">
      <c r="A52" s="123" t="s">
        <v>413</v>
      </c>
      <c r="B52" s="237">
        <v>1453.3049607999999</v>
      </c>
      <c r="C52" s="237">
        <v>0</v>
      </c>
      <c r="D52" s="237">
        <v>0</v>
      </c>
      <c r="E52" s="237">
        <v>0</v>
      </c>
      <c r="F52" s="237">
        <v>0</v>
      </c>
    </row>
    <row r="53" spans="1:6" x14ac:dyDescent="0.25">
      <c r="A53" s="123" t="s">
        <v>363</v>
      </c>
      <c r="B53" s="237">
        <v>0</v>
      </c>
      <c r="C53" s="237">
        <v>0</v>
      </c>
      <c r="D53" s="237">
        <v>0</v>
      </c>
      <c r="E53" s="237">
        <v>0</v>
      </c>
      <c r="F53" s="237">
        <v>8.0551399999999997</v>
      </c>
    </row>
    <row r="54" spans="1:6" x14ac:dyDescent="0.25">
      <c r="A54" s="123" t="s">
        <v>366</v>
      </c>
      <c r="B54" s="237">
        <v>0</v>
      </c>
      <c r="C54" s="237">
        <v>0</v>
      </c>
      <c r="D54" s="237">
        <v>0</v>
      </c>
      <c r="E54" s="237">
        <v>0</v>
      </c>
      <c r="F54" s="237">
        <v>0.69235261999999997</v>
      </c>
    </row>
    <row r="55" spans="1:6" x14ac:dyDescent="0.25">
      <c r="A55" s="124" t="s">
        <v>417</v>
      </c>
      <c r="B55" s="238">
        <v>0</v>
      </c>
      <c r="C55" s="238">
        <v>0</v>
      </c>
      <c r="D55" s="238">
        <v>0</v>
      </c>
      <c r="E55" s="238">
        <v>0</v>
      </c>
      <c r="F55" s="238">
        <v>0.11663999999999999</v>
      </c>
    </row>
    <row r="57" spans="1:6" ht="13.5" customHeight="1" x14ac:dyDescent="0.25"/>
    <row r="68" ht="13.5" customHeight="1" x14ac:dyDescent="0.25"/>
  </sheetData>
  <sortState xmlns:xlrd2="http://schemas.microsoft.com/office/spreadsheetml/2017/richdata2" ref="A3:F45">
    <sortCondition descending="1" ref="F3:F45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2.81640625" style="17" customWidth="1"/>
    <col min="2" max="2" width="13.6328125" style="17" bestFit="1" customWidth="1"/>
    <col min="3" max="3" width="13.36328125" style="17" customWidth="1"/>
    <col min="4" max="4" width="14" style="17" bestFit="1" customWidth="1"/>
    <col min="5" max="5" width="12.453125" style="17" customWidth="1"/>
    <col min="6" max="6" width="15" style="17" bestFit="1" customWidth="1"/>
    <col min="7" max="9" width="12.453125" style="17" customWidth="1"/>
    <col min="10" max="10" width="9" style="17" customWidth="1"/>
    <col min="11" max="16384" width="8.81640625" style="17"/>
  </cols>
  <sheetData>
    <row r="1" spans="1:12" ht="13" x14ac:dyDescent="0.3">
      <c r="A1" s="130" t="s">
        <v>541</v>
      </c>
      <c r="K1" s="363" t="s">
        <v>313</v>
      </c>
      <c r="L1" s="363"/>
    </row>
    <row r="2" spans="1:12" ht="13" x14ac:dyDescent="0.3">
      <c r="A2" s="364" t="s">
        <v>320</v>
      </c>
      <c r="B2" s="366">
        <v>44927</v>
      </c>
      <c r="C2" s="366"/>
      <c r="D2" s="366">
        <v>45261</v>
      </c>
      <c r="E2" s="366"/>
      <c r="F2" s="366">
        <v>45292</v>
      </c>
      <c r="G2" s="366"/>
      <c r="H2" s="346" t="s">
        <v>293</v>
      </c>
      <c r="I2" s="346" t="s">
        <v>580</v>
      </c>
    </row>
    <row r="3" spans="1:12" ht="13" x14ac:dyDescent="0.3">
      <c r="A3" s="365"/>
      <c r="B3" s="26" t="s">
        <v>520</v>
      </c>
      <c r="C3" s="26" t="s">
        <v>295</v>
      </c>
      <c r="D3" s="26" t="s">
        <v>520</v>
      </c>
      <c r="E3" s="26" t="s">
        <v>295</v>
      </c>
      <c r="F3" s="26" t="s">
        <v>520</v>
      </c>
      <c r="G3" s="26" t="s">
        <v>295</v>
      </c>
      <c r="H3" s="340"/>
      <c r="I3" s="340"/>
    </row>
    <row r="4" spans="1:12" x14ac:dyDescent="0.25">
      <c r="A4" s="18" t="s">
        <v>318</v>
      </c>
      <c r="B4" s="202">
        <v>2408.7457805200002</v>
      </c>
      <c r="C4" s="20">
        <f>(B4/$B$13)*100</f>
        <v>30.887271857016163</v>
      </c>
      <c r="D4" s="203">
        <v>5450.5538452600003</v>
      </c>
      <c r="E4" s="20">
        <f>(D4/$D$13)*100</f>
        <v>49.841548837155031</v>
      </c>
      <c r="F4" s="203">
        <v>3746.036697</v>
      </c>
      <c r="G4" s="20">
        <f>(F4/$F$13)*100</f>
        <v>31.310961098119495</v>
      </c>
      <c r="H4" s="20">
        <f>((F4/D4)-1)*100</f>
        <v>-31.272366013635665</v>
      </c>
      <c r="I4" s="24">
        <f>((F4/B4)-1)*100</f>
        <v>55.518142565933438</v>
      </c>
    </row>
    <row r="5" spans="1:12" x14ac:dyDescent="0.25">
      <c r="A5" s="19" t="s">
        <v>317</v>
      </c>
      <c r="B5" s="204">
        <v>561.70054801000003</v>
      </c>
      <c r="C5" s="20">
        <f t="shared" ref="C5:C12" si="0">(B5/$B$13)*100</f>
        <v>7.2026685708918778</v>
      </c>
      <c r="D5" s="205">
        <v>793.12376361999998</v>
      </c>
      <c r="E5" s="20">
        <f t="shared" ref="E5:E12" si="1">(D5/$D$13)*100</f>
        <v>7.2525688068840202</v>
      </c>
      <c r="F5" s="205">
        <v>3488.11612246</v>
      </c>
      <c r="G5" s="20">
        <f>(F5/$F$13)*100</f>
        <v>29.155151711016053</v>
      </c>
      <c r="H5" s="20">
        <f t="shared" ref="H5:H13" si="2">((F5/D5)-1)*100</f>
        <v>339.79468053503183</v>
      </c>
      <c r="I5" s="24">
        <f t="shared" ref="I5:I13" si="3">((F5/B5)-1)*100</f>
        <v>520.99211667457746</v>
      </c>
    </row>
    <row r="6" spans="1:12" x14ac:dyDescent="0.25">
      <c r="A6" s="19" t="s">
        <v>553</v>
      </c>
      <c r="B6" s="204">
        <v>2603.58615753</v>
      </c>
      <c r="C6" s="20">
        <f t="shared" si="0"/>
        <v>33.385703921578909</v>
      </c>
      <c r="D6" s="205">
        <v>2411.9858710399999</v>
      </c>
      <c r="E6" s="20">
        <f t="shared" si="1"/>
        <v>22.055944221248865</v>
      </c>
      <c r="F6" s="205">
        <v>2686.8479987399996</v>
      </c>
      <c r="G6" s="20">
        <f t="shared" ref="G6:G11" si="4">(F6/$F$13)*100</f>
        <v>22.457813409164352</v>
      </c>
      <c r="H6" s="20">
        <f t="shared" si="2"/>
        <v>11.395677354506418</v>
      </c>
      <c r="I6" s="24">
        <f t="shared" si="3"/>
        <v>3.1979675790329676</v>
      </c>
    </row>
    <row r="7" spans="1:12" x14ac:dyDescent="0.25">
      <c r="A7" s="19" t="s">
        <v>316</v>
      </c>
      <c r="B7" s="204">
        <v>2144.41821093</v>
      </c>
      <c r="C7" s="20">
        <f t="shared" si="0"/>
        <v>27.497807693858118</v>
      </c>
      <c r="D7" s="205">
        <v>1866.58613044</v>
      </c>
      <c r="E7" s="20">
        <f t="shared" si="1"/>
        <v>17.068640439170572</v>
      </c>
      <c r="F7" s="205">
        <v>1789.7693356700001</v>
      </c>
      <c r="G7" s="20">
        <f t="shared" si="4"/>
        <v>14.959650045246351</v>
      </c>
      <c r="H7" s="20">
        <f t="shared" si="2"/>
        <v>-4.1153629890034793</v>
      </c>
      <c r="I7" s="24">
        <f t="shared" si="3"/>
        <v>-16.53823276879347</v>
      </c>
    </row>
    <row r="8" spans="1:12" x14ac:dyDescent="0.25">
      <c r="A8" s="19" t="s">
        <v>596</v>
      </c>
      <c r="B8" s="204">
        <v>1588.9480833800001</v>
      </c>
      <c r="C8" s="20">
        <f t="shared" si="0"/>
        <v>20.375031609789815</v>
      </c>
      <c r="D8" s="205">
        <v>1626.54246646</v>
      </c>
      <c r="E8" s="20">
        <f t="shared" si="1"/>
        <v>14.873606991016807</v>
      </c>
      <c r="F8" s="205">
        <v>1481.86143449</v>
      </c>
      <c r="G8" s="20">
        <f>(F8/$F$13)*100</f>
        <v>12.38602541327959</v>
      </c>
      <c r="H8" s="20">
        <f t="shared" si="2"/>
        <v>-8.8950048924872682</v>
      </c>
      <c r="I8" s="24">
        <f t="shared" si="3"/>
        <v>-6.7394680801783124</v>
      </c>
    </row>
    <row r="9" spans="1:12" x14ac:dyDescent="0.25">
      <c r="A9" s="19" t="s">
        <v>569</v>
      </c>
      <c r="B9" s="204">
        <v>1526.9986725399999</v>
      </c>
      <c r="C9" s="20">
        <f t="shared" si="0"/>
        <v>19.58065625084928</v>
      </c>
      <c r="D9" s="205">
        <v>1341.6009981900002</v>
      </c>
      <c r="E9" s="20">
        <f t="shared" si="1"/>
        <v>12.26801414491359</v>
      </c>
      <c r="F9" s="205">
        <v>1288.92365954</v>
      </c>
      <c r="G9" s="20">
        <f t="shared" si="4"/>
        <v>10.773369784290384</v>
      </c>
      <c r="H9" s="20">
        <f t="shared" si="2"/>
        <v>-3.9264534478633317</v>
      </c>
      <c r="I9" s="24">
        <f t="shared" si="3"/>
        <v>-15.591042564823409</v>
      </c>
    </row>
    <row r="10" spans="1:12" x14ac:dyDescent="0.25">
      <c r="A10" s="19" t="s">
        <v>315</v>
      </c>
      <c r="B10" s="204">
        <v>3.88413312</v>
      </c>
      <c r="C10" s="20">
        <f t="shared" si="0"/>
        <v>4.9806117597175903E-2</v>
      </c>
      <c r="D10" s="205">
        <v>147.97721465000001</v>
      </c>
      <c r="E10" s="20">
        <f t="shared" si="1"/>
        <v>1.3531493826408258</v>
      </c>
      <c r="F10" s="205">
        <v>91.929052870000007</v>
      </c>
      <c r="G10" s="20">
        <f t="shared" si="4"/>
        <v>0.76838195432113254</v>
      </c>
      <c r="H10" s="20">
        <f t="shared" si="2"/>
        <v>-37.876210815676416</v>
      </c>
      <c r="I10" s="24">
        <f t="shared" si="3"/>
        <v>2266.7842998645733</v>
      </c>
    </row>
    <row r="11" spans="1:12" s="130" customFormat="1" ht="13" x14ac:dyDescent="0.3">
      <c r="A11" s="19" t="s">
        <v>595</v>
      </c>
      <c r="B11" s="204">
        <v>2.8859265000000001</v>
      </c>
      <c r="C11" s="20">
        <f t="shared" si="0"/>
        <v>3.7006145308378681E-2</v>
      </c>
      <c r="D11" s="205">
        <v>8.8688210000000005</v>
      </c>
      <c r="E11" s="20">
        <f t="shared" si="1"/>
        <v>8.109924010454396E-2</v>
      </c>
      <c r="F11" s="205">
        <v>2.7813650999999999</v>
      </c>
      <c r="G11" s="20">
        <f t="shared" si="4"/>
        <v>2.32478273679248E-2</v>
      </c>
      <c r="H11" s="20">
        <f t="shared" si="2"/>
        <v>-68.63884049525862</v>
      </c>
      <c r="I11" s="24">
        <f t="shared" si="3"/>
        <v>-3.6231484065862407</v>
      </c>
    </row>
    <row r="12" spans="1:12" s="130" customFormat="1" ht="13" x14ac:dyDescent="0.3">
      <c r="A12" s="21" t="s">
        <v>547</v>
      </c>
      <c r="B12" s="206">
        <v>6.4821625999999997</v>
      </c>
      <c r="C12" s="20">
        <f t="shared" si="0"/>
        <v>8.3120568416464438E-2</v>
      </c>
      <c r="D12" s="207">
        <v>2.0000000000000001E-4</v>
      </c>
      <c r="E12" s="20">
        <f t="shared" si="1"/>
        <v>1.8288618093553579E-6</v>
      </c>
      <c r="F12" s="208">
        <v>0.31936795000000001</v>
      </c>
      <c r="G12" s="20">
        <f>(F12/$F$13)*100</f>
        <v>2.6694125731454819E-3</v>
      </c>
      <c r="H12" s="20">
        <f t="shared" si="2"/>
        <v>159583.97500000001</v>
      </c>
      <c r="I12" s="24">
        <f t="shared" si="3"/>
        <v>-95.073126521078009</v>
      </c>
    </row>
    <row r="13" spans="1:12" s="130" customFormat="1" ht="13" x14ac:dyDescent="0.3">
      <c r="A13" s="125" t="s">
        <v>262</v>
      </c>
      <c r="B13" s="126">
        <v>7798.50610203</v>
      </c>
      <c r="C13" s="127">
        <v>100</v>
      </c>
      <c r="D13" s="126">
        <v>10935.763379</v>
      </c>
      <c r="E13" s="127">
        <v>100</v>
      </c>
      <c r="F13" s="126">
        <v>11963.978637579999</v>
      </c>
      <c r="G13" s="127">
        <v>100.00000000000003</v>
      </c>
      <c r="H13" s="128">
        <f t="shared" si="2"/>
        <v>9.4023180910670199</v>
      </c>
      <c r="I13" s="129">
        <f t="shared" si="3"/>
        <v>53.413724129365001</v>
      </c>
    </row>
    <row r="15" spans="1:12" ht="13" x14ac:dyDescent="0.3">
      <c r="B15" s="130"/>
      <c r="C15" s="130"/>
      <c r="D15" s="130"/>
      <c r="G15" s="131"/>
    </row>
    <row r="16" spans="1:12" x14ac:dyDescent="0.25">
      <c r="G16" s="131"/>
    </row>
    <row r="17" spans="4:10" x14ac:dyDescent="0.25">
      <c r="G17" s="131"/>
    </row>
    <row r="18" spans="4:10" x14ac:dyDescent="0.25">
      <c r="G18" s="131"/>
    </row>
    <row r="19" spans="4:10" x14ac:dyDescent="0.25">
      <c r="G19" s="131"/>
    </row>
    <row r="20" spans="4:10" x14ac:dyDescent="0.25">
      <c r="G20" s="131"/>
    </row>
    <row r="21" spans="4:10" x14ac:dyDescent="0.25">
      <c r="G21" s="131"/>
    </row>
    <row r="22" spans="4:10" x14ac:dyDescent="0.25">
      <c r="G22" s="131"/>
    </row>
    <row r="23" spans="4:10" x14ac:dyDescent="0.25">
      <c r="G23" s="131"/>
    </row>
    <row r="25" spans="4:10" ht="13" x14ac:dyDescent="0.3">
      <c r="J25" s="132"/>
    </row>
    <row r="26" spans="4:10" x14ac:dyDescent="0.25">
      <c r="D26" s="37"/>
      <c r="E26" s="37"/>
      <c r="F26" s="37"/>
    </row>
    <row r="43" spans="1:9" s="130" customFormat="1" ht="13" x14ac:dyDescent="0.3">
      <c r="A43" s="17"/>
      <c r="B43" s="17"/>
      <c r="C43" s="17"/>
      <c r="D43" s="17"/>
      <c r="E43" s="17"/>
      <c r="F43" s="17"/>
      <c r="G43" s="17"/>
      <c r="H43" s="17"/>
      <c r="I43" s="17"/>
    </row>
    <row r="44" spans="1:9" ht="13" x14ac:dyDescent="0.3">
      <c r="A44" s="130"/>
      <c r="B44" s="130"/>
      <c r="C44" s="130"/>
      <c r="D44" s="130"/>
      <c r="E44" s="130"/>
      <c r="F44" s="130"/>
      <c r="G44" s="130"/>
      <c r="H44" s="130"/>
      <c r="I44" s="130"/>
    </row>
    <row r="270" spans="1:9" s="130" customFormat="1" ht="13" x14ac:dyDescent="0.3">
      <c r="A270" s="17"/>
      <c r="B270" s="17"/>
      <c r="C270" s="17"/>
      <c r="D270" s="17"/>
      <c r="E270" s="17"/>
      <c r="F270" s="17"/>
      <c r="G270" s="17"/>
      <c r="H270" s="17"/>
      <c r="I270" s="17"/>
    </row>
    <row r="271" spans="1:9" ht="13" x14ac:dyDescent="0.3">
      <c r="A271" s="130"/>
      <c r="B271" s="130"/>
      <c r="C271" s="130"/>
      <c r="D271" s="130"/>
      <c r="E271" s="130"/>
      <c r="F271" s="130"/>
      <c r="G271" s="130"/>
      <c r="H271" s="130"/>
      <c r="I271" s="130"/>
    </row>
    <row r="277" spans="2:3" ht="13" x14ac:dyDescent="0.3">
      <c r="B277" s="133"/>
      <c r="C277" s="133"/>
    </row>
  </sheetData>
  <sortState xmlns:xlrd2="http://schemas.microsoft.com/office/spreadsheetml/2017/richdata2" ref="A4:F12">
    <sortCondition descending="1" ref="F4:F12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15"/>
  <sheetViews>
    <sheetView zoomScaleNormal="100" workbookViewId="0">
      <selection activeCell="L1" sqref="L1:M1"/>
    </sheetView>
  </sheetViews>
  <sheetFormatPr defaultColWidth="9.1796875" defaultRowHeight="12.5" x14ac:dyDescent="0.25"/>
  <cols>
    <col min="1" max="1" width="46.81640625" style="1" customWidth="1"/>
    <col min="2" max="2" width="18.81640625" style="1" bestFit="1" customWidth="1"/>
    <col min="3" max="3" width="8.08984375" style="1" customWidth="1"/>
    <col min="4" max="4" width="16.453125" style="1" bestFit="1" customWidth="1"/>
    <col min="5" max="5" width="8.08984375" style="1" customWidth="1"/>
    <col min="6" max="6" width="10.54296875" style="1" bestFit="1" customWidth="1"/>
    <col min="7" max="7" width="10.54296875" style="1" customWidth="1"/>
    <col min="8" max="8" width="7" style="1" bestFit="1" customWidth="1"/>
    <col min="9" max="9" width="13.1796875" style="1" customWidth="1"/>
    <col min="10" max="10" width="6.26953125" style="1" bestFit="1" customWidth="1"/>
    <col min="11" max="16384" width="9.1796875" style="1"/>
  </cols>
  <sheetData>
    <row r="1" spans="1:13" ht="13" x14ac:dyDescent="0.3">
      <c r="A1" s="49" t="s">
        <v>488</v>
      </c>
      <c r="L1" s="342" t="s">
        <v>313</v>
      </c>
      <c r="M1" s="342"/>
    </row>
    <row r="2" spans="1:13" ht="13" x14ac:dyDescent="0.3">
      <c r="A2" s="234" t="s">
        <v>319</v>
      </c>
      <c r="B2" s="234" t="s">
        <v>317</v>
      </c>
      <c r="C2" s="234" t="s">
        <v>569</v>
      </c>
      <c r="D2" s="234" t="s">
        <v>595</v>
      </c>
      <c r="E2" s="234" t="s">
        <v>315</v>
      </c>
      <c r="F2" s="234" t="s">
        <v>316</v>
      </c>
      <c r="G2" s="234" t="s">
        <v>547</v>
      </c>
      <c r="H2" s="234" t="s">
        <v>318</v>
      </c>
      <c r="I2" s="234" t="s">
        <v>596</v>
      </c>
      <c r="J2" s="234" t="s">
        <v>553</v>
      </c>
    </row>
    <row r="3" spans="1:13" x14ac:dyDescent="0.25">
      <c r="A3" s="123" t="s">
        <v>9</v>
      </c>
      <c r="B3" s="214">
        <v>0</v>
      </c>
      <c r="C3" s="214">
        <v>418.50611413999997</v>
      </c>
      <c r="D3" s="214">
        <v>0</v>
      </c>
      <c r="E3" s="214">
        <v>7.4611E-3</v>
      </c>
      <c r="F3" s="214">
        <v>599.22099473000003</v>
      </c>
      <c r="G3" s="214">
        <v>0</v>
      </c>
      <c r="H3" s="214">
        <v>103.15084615000001</v>
      </c>
      <c r="I3" s="214">
        <v>535.28404370999999</v>
      </c>
      <c r="J3" s="214">
        <v>612.42455914999994</v>
      </c>
    </row>
    <row r="4" spans="1:13" x14ac:dyDescent="0.25">
      <c r="A4" s="123" t="s">
        <v>184</v>
      </c>
      <c r="B4" s="214">
        <v>0</v>
      </c>
      <c r="C4" s="214">
        <v>194.23927805000002</v>
      </c>
      <c r="D4" s="214">
        <v>0</v>
      </c>
      <c r="E4" s="214">
        <v>27.714864590000001</v>
      </c>
      <c r="F4" s="214">
        <v>0.67561493000000006</v>
      </c>
      <c r="G4" s="214">
        <v>0</v>
      </c>
      <c r="H4" s="214">
        <v>9.9682494800000008</v>
      </c>
      <c r="I4" s="214">
        <v>209.40377255999999</v>
      </c>
      <c r="J4" s="214">
        <v>27.714960019999999</v>
      </c>
    </row>
    <row r="5" spans="1:13" x14ac:dyDescent="0.25">
      <c r="A5" s="123" t="s">
        <v>109</v>
      </c>
      <c r="B5" s="214">
        <v>0</v>
      </c>
      <c r="C5" s="214">
        <v>169.38603934</v>
      </c>
      <c r="D5" s="214">
        <v>0</v>
      </c>
      <c r="E5" s="214">
        <v>0</v>
      </c>
      <c r="F5" s="214">
        <v>0</v>
      </c>
      <c r="G5" s="214">
        <v>0</v>
      </c>
      <c r="H5" s="214">
        <v>0.134157</v>
      </c>
      <c r="I5" s="214">
        <v>169.39123934</v>
      </c>
      <c r="J5" s="214">
        <v>0</v>
      </c>
    </row>
    <row r="6" spans="1:13" x14ac:dyDescent="0.25">
      <c r="A6" s="123" t="s">
        <v>80</v>
      </c>
      <c r="B6" s="214">
        <v>0</v>
      </c>
      <c r="C6" s="214">
        <v>53.090656270000004</v>
      </c>
      <c r="D6" s="214">
        <v>0</v>
      </c>
      <c r="E6" s="214">
        <v>0.53510721999999999</v>
      </c>
      <c r="F6" s="214">
        <v>208.42174503999999</v>
      </c>
      <c r="G6" s="214">
        <v>0</v>
      </c>
      <c r="H6" s="214">
        <v>255.30278831999999</v>
      </c>
      <c r="I6" s="214">
        <v>55.279938979999997</v>
      </c>
      <c r="J6" s="214">
        <v>5.7732146599999998</v>
      </c>
    </row>
    <row r="7" spans="1:13" x14ac:dyDescent="0.25">
      <c r="A7" s="123" t="s">
        <v>157</v>
      </c>
      <c r="B7" s="214">
        <v>1.0000000000000001E-5</v>
      </c>
      <c r="C7" s="214">
        <v>54.726208469999996</v>
      </c>
      <c r="D7" s="214">
        <v>0</v>
      </c>
      <c r="E7" s="214">
        <v>0</v>
      </c>
      <c r="F7" s="214">
        <v>0</v>
      </c>
      <c r="G7" s="214">
        <v>0</v>
      </c>
      <c r="H7" s="214">
        <v>7.6420420000000003E-2</v>
      </c>
      <c r="I7" s="214">
        <v>54.749660810000002</v>
      </c>
      <c r="J7" s="214">
        <v>1.3539879999999999E-2</v>
      </c>
    </row>
    <row r="8" spans="1:13" x14ac:dyDescent="0.25">
      <c r="A8" s="123" t="s">
        <v>218</v>
      </c>
      <c r="B8" s="214">
        <v>0</v>
      </c>
      <c r="C8" s="214">
        <v>52.026966719999997</v>
      </c>
      <c r="D8" s="214">
        <v>4.4621940000000006E-2</v>
      </c>
      <c r="E8" s="214">
        <v>0</v>
      </c>
      <c r="F8" s="214">
        <v>0</v>
      </c>
      <c r="G8" s="214">
        <v>0</v>
      </c>
      <c r="H8" s="214">
        <v>10.15652701</v>
      </c>
      <c r="I8" s="214">
        <v>52.042344780000001</v>
      </c>
      <c r="J8" s="214">
        <v>0</v>
      </c>
    </row>
    <row r="9" spans="1:13" x14ac:dyDescent="0.25">
      <c r="A9" s="123" t="s">
        <v>211</v>
      </c>
      <c r="B9" s="214">
        <v>1.2229599999999999E-3</v>
      </c>
      <c r="C9" s="214">
        <v>39.358961640000004</v>
      </c>
      <c r="D9" s="214">
        <v>0</v>
      </c>
      <c r="E9" s="214">
        <v>0.60696611</v>
      </c>
      <c r="F9" s="214">
        <v>1.85369765</v>
      </c>
      <c r="G9" s="214">
        <v>0</v>
      </c>
      <c r="H9" s="214">
        <v>0.26379149000000002</v>
      </c>
      <c r="I9" s="214">
        <v>43.119386130000002</v>
      </c>
      <c r="J9" s="214">
        <v>0.73232984999999995</v>
      </c>
    </row>
    <row r="10" spans="1:13" x14ac:dyDescent="0.25">
      <c r="A10" s="123" t="s">
        <v>108</v>
      </c>
      <c r="B10" s="214">
        <v>0</v>
      </c>
      <c r="C10" s="214">
        <v>35.603731880000005</v>
      </c>
      <c r="D10" s="214">
        <v>0</v>
      </c>
      <c r="E10" s="214">
        <v>0.16194201</v>
      </c>
      <c r="F10" s="214">
        <v>0.24099720999999999</v>
      </c>
      <c r="G10" s="214">
        <v>0</v>
      </c>
      <c r="H10" s="214">
        <v>1.2572E-2</v>
      </c>
      <c r="I10" s="214">
        <v>35.736672310000003</v>
      </c>
      <c r="J10" s="214">
        <v>0.40353821999999995</v>
      </c>
    </row>
    <row r="11" spans="1:13" x14ac:dyDescent="0.25">
      <c r="A11" s="123" t="s">
        <v>123</v>
      </c>
      <c r="B11" s="214">
        <v>0</v>
      </c>
      <c r="C11" s="214">
        <v>28.605437219999999</v>
      </c>
      <c r="D11" s="214">
        <v>0</v>
      </c>
      <c r="E11" s="214">
        <v>7.8511899999999992E-3</v>
      </c>
      <c r="F11" s="214">
        <v>4.5748709999999998E-2</v>
      </c>
      <c r="G11" s="214">
        <v>0</v>
      </c>
      <c r="H11" s="214">
        <v>0.99688197999999995</v>
      </c>
      <c r="I11" s="214">
        <v>28.684340890000001</v>
      </c>
      <c r="J11" s="214">
        <v>7.6414630000000011E-2</v>
      </c>
    </row>
    <row r="12" spans="1:13" x14ac:dyDescent="0.25">
      <c r="A12" s="123" t="s">
        <v>129</v>
      </c>
      <c r="B12" s="214">
        <v>0</v>
      </c>
      <c r="C12" s="214">
        <v>28.368829640000001</v>
      </c>
      <c r="D12" s="214">
        <v>0</v>
      </c>
      <c r="E12" s="214">
        <v>0</v>
      </c>
      <c r="F12" s="214">
        <v>0</v>
      </c>
      <c r="G12" s="214">
        <v>0</v>
      </c>
      <c r="H12" s="214">
        <v>0.17075199999999999</v>
      </c>
      <c r="I12" s="214">
        <v>28.48905401</v>
      </c>
      <c r="J12" s="214">
        <v>0</v>
      </c>
    </row>
    <row r="13" spans="1:13" x14ac:dyDescent="0.25">
      <c r="A13" s="123" t="s">
        <v>143</v>
      </c>
      <c r="B13" s="214">
        <v>0</v>
      </c>
      <c r="C13" s="214">
        <v>27.81871284</v>
      </c>
      <c r="D13" s="214">
        <v>0</v>
      </c>
      <c r="E13" s="214">
        <v>6.0565430000000003E-2</v>
      </c>
      <c r="F13" s="214">
        <v>0.60915530000000007</v>
      </c>
      <c r="G13" s="214">
        <v>0</v>
      </c>
      <c r="H13" s="214">
        <v>0.31672604999999998</v>
      </c>
      <c r="I13" s="214">
        <v>27.95548256</v>
      </c>
      <c r="J13" s="214">
        <v>0.10845696000000001</v>
      </c>
    </row>
    <row r="14" spans="1:13" x14ac:dyDescent="0.25">
      <c r="A14" s="123" t="s">
        <v>154</v>
      </c>
      <c r="B14" s="214">
        <v>0</v>
      </c>
      <c r="C14" s="214">
        <v>21.558476930000001</v>
      </c>
      <c r="D14" s="214">
        <v>0</v>
      </c>
      <c r="E14" s="214">
        <v>0</v>
      </c>
      <c r="F14" s="214">
        <v>0</v>
      </c>
      <c r="G14" s="214">
        <v>0</v>
      </c>
      <c r="H14" s="214">
        <v>0</v>
      </c>
      <c r="I14" s="214">
        <v>21.558476930000001</v>
      </c>
      <c r="J14" s="214">
        <v>0</v>
      </c>
    </row>
    <row r="15" spans="1:13" x14ac:dyDescent="0.25">
      <c r="A15" s="123" t="s">
        <v>175</v>
      </c>
      <c r="B15" s="214">
        <v>2.7140000000000001E-5</v>
      </c>
      <c r="C15" s="214">
        <v>18.201019219999999</v>
      </c>
      <c r="D15" s="214">
        <v>0</v>
      </c>
      <c r="E15" s="214">
        <v>0.23184629000000001</v>
      </c>
      <c r="F15" s="214">
        <v>0.95626606999999997</v>
      </c>
      <c r="G15" s="214">
        <v>0</v>
      </c>
      <c r="H15" s="214">
        <v>2.22673846</v>
      </c>
      <c r="I15" s="214">
        <v>19.553957019999999</v>
      </c>
      <c r="J15" s="214">
        <v>0.56708168999999997</v>
      </c>
    </row>
    <row r="16" spans="1:13" x14ac:dyDescent="0.25">
      <c r="A16" s="123" t="s">
        <v>215</v>
      </c>
      <c r="B16" s="214">
        <v>0</v>
      </c>
      <c r="C16" s="214">
        <v>17.130567729999999</v>
      </c>
      <c r="D16" s="214">
        <v>2.5903933599999998</v>
      </c>
      <c r="E16" s="214">
        <v>5.5449789999999999E-2</v>
      </c>
      <c r="F16" s="214">
        <v>1.8257100000000001E-3</v>
      </c>
      <c r="G16" s="214">
        <v>0</v>
      </c>
      <c r="H16" s="214">
        <v>39.440233240000005</v>
      </c>
      <c r="I16" s="214">
        <v>14.72760708</v>
      </c>
      <c r="J16" s="214">
        <v>7.619482000000001E-2</v>
      </c>
    </row>
    <row r="17" spans="1:10" x14ac:dyDescent="0.25">
      <c r="A17" s="123" t="s">
        <v>62</v>
      </c>
      <c r="B17" s="214">
        <v>0</v>
      </c>
      <c r="C17" s="214">
        <v>13.76473107</v>
      </c>
      <c r="D17" s="214">
        <v>0</v>
      </c>
      <c r="E17" s="214">
        <v>0</v>
      </c>
      <c r="F17" s="214">
        <v>0</v>
      </c>
      <c r="G17" s="214">
        <v>0</v>
      </c>
      <c r="H17" s="214">
        <v>0</v>
      </c>
      <c r="I17" s="214">
        <v>13.76473107</v>
      </c>
      <c r="J17" s="214">
        <v>0</v>
      </c>
    </row>
    <row r="18" spans="1:10" x14ac:dyDescent="0.25">
      <c r="A18" s="123" t="s">
        <v>71</v>
      </c>
      <c r="B18" s="214">
        <v>319.24917199999999</v>
      </c>
      <c r="C18" s="214">
        <v>13.239289919999999</v>
      </c>
      <c r="D18" s="214">
        <v>0</v>
      </c>
      <c r="E18" s="214">
        <v>0</v>
      </c>
      <c r="F18" s="214">
        <v>0</v>
      </c>
      <c r="G18" s="214">
        <v>3.4700000000000002E-2</v>
      </c>
      <c r="H18" s="214">
        <v>1.0759999999999999E-3</v>
      </c>
      <c r="I18" s="214">
        <v>13.239289919999999</v>
      </c>
      <c r="J18" s="214">
        <v>1.325E-3</v>
      </c>
    </row>
    <row r="19" spans="1:10" x14ac:dyDescent="0.25">
      <c r="A19" s="123" t="s">
        <v>37</v>
      </c>
      <c r="B19" s="214">
        <v>0</v>
      </c>
      <c r="C19" s="214">
        <v>6.8487599699999997</v>
      </c>
      <c r="D19" s="214">
        <v>0</v>
      </c>
      <c r="E19" s="214">
        <v>0</v>
      </c>
      <c r="F19" s="214">
        <v>1.9285000000000001E-3</v>
      </c>
      <c r="G19" s="214">
        <v>0</v>
      </c>
      <c r="H19" s="214">
        <v>51.613273</v>
      </c>
      <c r="I19" s="214">
        <v>11.91833842</v>
      </c>
      <c r="J19" s="214">
        <v>2.5284999999999999E-3</v>
      </c>
    </row>
    <row r="20" spans="1:10" x14ac:dyDescent="0.25">
      <c r="A20" s="123" t="s">
        <v>64</v>
      </c>
      <c r="B20" s="214">
        <v>2.52068482</v>
      </c>
      <c r="C20" s="214">
        <v>11.41858974</v>
      </c>
      <c r="D20" s="214">
        <v>0</v>
      </c>
      <c r="E20" s="214">
        <v>0</v>
      </c>
      <c r="F20" s="214">
        <v>2.5000000000000001E-4</v>
      </c>
      <c r="G20" s="214">
        <v>5.0000000000000001E-4</v>
      </c>
      <c r="H20" s="214">
        <v>47.483270189999999</v>
      </c>
      <c r="I20" s="214">
        <v>11.750432930000001</v>
      </c>
      <c r="J20" s="214">
        <v>0.19392698</v>
      </c>
    </row>
    <row r="21" spans="1:10" x14ac:dyDescent="0.25">
      <c r="A21" s="123" t="s">
        <v>96</v>
      </c>
      <c r="B21" s="214">
        <v>0</v>
      </c>
      <c r="C21" s="214">
        <v>0</v>
      </c>
      <c r="D21" s="214">
        <v>0</v>
      </c>
      <c r="E21" s="214">
        <v>0</v>
      </c>
      <c r="F21" s="214">
        <v>0</v>
      </c>
      <c r="G21" s="214">
        <v>0</v>
      </c>
      <c r="H21" s="214">
        <v>0</v>
      </c>
      <c r="I21" s="214">
        <v>11.447634320000001</v>
      </c>
      <c r="J21" s="214">
        <v>0</v>
      </c>
    </row>
    <row r="22" spans="1:10" x14ac:dyDescent="0.25">
      <c r="A22" s="123" t="s">
        <v>20</v>
      </c>
      <c r="B22" s="214">
        <v>0</v>
      </c>
      <c r="C22" s="214">
        <v>10.58865192</v>
      </c>
      <c r="D22" s="214">
        <v>0</v>
      </c>
      <c r="E22" s="214">
        <v>2.9274709999999999E-2</v>
      </c>
      <c r="F22" s="214">
        <v>0</v>
      </c>
      <c r="G22" s="214">
        <v>0</v>
      </c>
      <c r="H22" s="214">
        <v>12.385636</v>
      </c>
      <c r="I22" s="214">
        <v>10.611457609999999</v>
      </c>
      <c r="J22" s="214">
        <v>2.933471E-2</v>
      </c>
    </row>
    <row r="23" spans="1:10" x14ac:dyDescent="0.25">
      <c r="A23" s="123" t="s">
        <v>2</v>
      </c>
      <c r="B23" s="214">
        <v>0</v>
      </c>
      <c r="C23" s="214">
        <v>9.8392390399999989</v>
      </c>
      <c r="D23" s="214">
        <v>0</v>
      </c>
      <c r="E23" s="214">
        <v>0</v>
      </c>
      <c r="F23" s="214">
        <v>0</v>
      </c>
      <c r="G23" s="214">
        <v>0</v>
      </c>
      <c r="H23" s="214">
        <v>8.1947412499999999</v>
      </c>
      <c r="I23" s="214">
        <v>9.8392390399999989</v>
      </c>
      <c r="J23" s="214">
        <v>0</v>
      </c>
    </row>
    <row r="24" spans="1:10" x14ac:dyDescent="0.25">
      <c r="A24" s="123" t="s">
        <v>183</v>
      </c>
      <c r="B24" s="214">
        <v>0</v>
      </c>
      <c r="C24" s="214">
        <v>8.2693107699999988</v>
      </c>
      <c r="D24" s="214">
        <v>0</v>
      </c>
      <c r="E24" s="214">
        <v>0</v>
      </c>
      <c r="F24" s="214">
        <v>0</v>
      </c>
      <c r="G24" s="214">
        <v>0</v>
      </c>
      <c r="H24" s="214">
        <v>0</v>
      </c>
      <c r="I24" s="214">
        <v>8.2693107699999988</v>
      </c>
      <c r="J24" s="214">
        <v>0</v>
      </c>
    </row>
    <row r="25" spans="1:10" x14ac:dyDescent="0.25">
      <c r="A25" s="123" t="s">
        <v>181</v>
      </c>
      <c r="B25" s="214">
        <v>2.5580720000000001E-2</v>
      </c>
      <c r="C25" s="214">
        <v>4.4938661099999999</v>
      </c>
      <c r="D25" s="214">
        <v>0</v>
      </c>
      <c r="E25" s="214">
        <v>1.2161369399999999</v>
      </c>
      <c r="F25" s="214">
        <v>0</v>
      </c>
      <c r="G25" s="214">
        <v>0</v>
      </c>
      <c r="H25" s="214">
        <v>0.24024499999999999</v>
      </c>
      <c r="I25" s="214">
        <v>6.4861306599999997</v>
      </c>
      <c r="J25" s="214">
        <v>1.2161369399999999</v>
      </c>
    </row>
    <row r="26" spans="1:10" x14ac:dyDescent="0.25">
      <c r="A26" s="123" t="s">
        <v>114</v>
      </c>
      <c r="B26" s="214">
        <v>0</v>
      </c>
      <c r="C26" s="214">
        <v>5.9291221600000004</v>
      </c>
      <c r="D26" s="214">
        <v>0</v>
      </c>
      <c r="E26" s="214">
        <v>0.26476100000000002</v>
      </c>
      <c r="F26" s="214">
        <v>1E-4</v>
      </c>
      <c r="G26" s="214">
        <v>0</v>
      </c>
      <c r="H26" s="214">
        <v>1.1400000000000001E-4</v>
      </c>
      <c r="I26" s="214">
        <v>5.9850709699999998</v>
      </c>
      <c r="J26" s="214">
        <v>0.26486100000000001</v>
      </c>
    </row>
    <row r="27" spans="1:10" x14ac:dyDescent="0.25">
      <c r="A27" s="123" t="s">
        <v>242</v>
      </c>
      <c r="B27" s="214">
        <v>2.6462500000000002E-3</v>
      </c>
      <c r="C27" s="214">
        <v>0.33278418999999998</v>
      </c>
      <c r="D27" s="214">
        <v>0</v>
      </c>
      <c r="E27" s="214">
        <v>32.292110559999998</v>
      </c>
      <c r="F27" s="214">
        <v>0.11497228</v>
      </c>
      <c r="G27" s="214">
        <v>2.5010000000000002E-3</v>
      </c>
      <c r="H27" s="214">
        <v>4.1798230499999995</v>
      </c>
      <c r="I27" s="214">
        <v>4.3581415199999993</v>
      </c>
      <c r="J27" s="214">
        <v>65.913125809999997</v>
      </c>
    </row>
    <row r="28" spans="1:10" x14ac:dyDescent="0.25">
      <c r="A28" s="123" t="s">
        <v>189</v>
      </c>
      <c r="B28" s="214">
        <v>0</v>
      </c>
      <c r="C28" s="214">
        <v>2.0322444200000001</v>
      </c>
      <c r="D28" s="214">
        <v>0</v>
      </c>
      <c r="E28" s="214">
        <v>1.40578676</v>
      </c>
      <c r="F28" s="214">
        <v>0.14757579999999998</v>
      </c>
      <c r="G28" s="214">
        <v>0</v>
      </c>
      <c r="H28" s="214">
        <v>2.1331945000000001</v>
      </c>
      <c r="I28" s="214">
        <v>4.26339384</v>
      </c>
      <c r="J28" s="214">
        <v>5.0978047100000001</v>
      </c>
    </row>
    <row r="29" spans="1:10" x14ac:dyDescent="0.25">
      <c r="A29" s="123" t="s">
        <v>33</v>
      </c>
      <c r="B29" s="214">
        <v>7.5507302899999997</v>
      </c>
      <c r="C29" s="214">
        <v>1.84697</v>
      </c>
      <c r="D29" s="214">
        <v>0</v>
      </c>
      <c r="E29" s="214">
        <v>0</v>
      </c>
      <c r="F29" s="214">
        <v>0</v>
      </c>
      <c r="G29" s="214">
        <v>0</v>
      </c>
      <c r="H29" s="214">
        <v>4.3310050000000002</v>
      </c>
      <c r="I29" s="214">
        <v>4.2389126100000007</v>
      </c>
      <c r="J29" s="214">
        <v>0</v>
      </c>
    </row>
    <row r="30" spans="1:10" x14ac:dyDescent="0.25">
      <c r="A30" s="123" t="s">
        <v>210</v>
      </c>
      <c r="B30" s="214">
        <v>0</v>
      </c>
      <c r="C30" s="214">
        <v>4.1122717199999999</v>
      </c>
      <c r="D30" s="214">
        <v>0</v>
      </c>
      <c r="E30" s="214">
        <v>0.58841909999999997</v>
      </c>
      <c r="F30" s="214">
        <v>2.4948330000000001E-2</v>
      </c>
      <c r="G30" s="214">
        <v>0</v>
      </c>
      <c r="H30" s="214">
        <v>7.7348E-2</v>
      </c>
      <c r="I30" s="214">
        <v>4.2150904900000006</v>
      </c>
      <c r="J30" s="214">
        <v>0.61336743000000005</v>
      </c>
    </row>
    <row r="31" spans="1:10" x14ac:dyDescent="0.25">
      <c r="A31" s="123" t="s">
        <v>19</v>
      </c>
      <c r="B31" s="214">
        <v>0</v>
      </c>
      <c r="C31" s="214">
        <v>3.0985999999999998</v>
      </c>
      <c r="D31" s="214">
        <v>0</v>
      </c>
      <c r="E31" s="214">
        <v>0</v>
      </c>
      <c r="F31" s="214">
        <v>0</v>
      </c>
      <c r="G31" s="214">
        <v>0</v>
      </c>
      <c r="H31" s="214">
        <v>2.5700000000000001E-4</v>
      </c>
      <c r="I31" s="214">
        <v>3.6669517300000001</v>
      </c>
      <c r="J31" s="214">
        <v>1.11201317</v>
      </c>
    </row>
    <row r="32" spans="1:10" x14ac:dyDescent="0.25">
      <c r="A32" s="123" t="s">
        <v>75</v>
      </c>
      <c r="B32" s="214">
        <v>0</v>
      </c>
      <c r="C32" s="214">
        <v>5.44E-4</v>
      </c>
      <c r="D32" s="214">
        <v>0</v>
      </c>
      <c r="E32" s="214">
        <v>9.9999999999999995E-7</v>
      </c>
      <c r="F32" s="214">
        <v>6.3889754500000002</v>
      </c>
      <c r="G32" s="214">
        <v>0</v>
      </c>
      <c r="H32" s="214">
        <v>7.4737890000000001E-2</v>
      </c>
      <c r="I32" s="214">
        <v>3.5520447700000002</v>
      </c>
      <c r="J32" s="214">
        <v>6.3890264500000002</v>
      </c>
    </row>
    <row r="33" spans="1:10" x14ac:dyDescent="0.25">
      <c r="A33" s="123" t="s">
        <v>258</v>
      </c>
      <c r="B33" s="214">
        <v>8.6801359999999994E-2</v>
      </c>
      <c r="C33" s="214">
        <v>1.64688218</v>
      </c>
      <c r="D33" s="214">
        <v>1.2678999999999999E-2</v>
      </c>
      <c r="E33" s="214">
        <v>0.38790377000000004</v>
      </c>
      <c r="F33" s="214">
        <v>2.9613485399999999</v>
      </c>
      <c r="G33" s="214">
        <v>0</v>
      </c>
      <c r="H33" s="214">
        <v>1.32354072</v>
      </c>
      <c r="I33" s="214">
        <v>3.47890122</v>
      </c>
      <c r="J33" s="214">
        <v>3.8807453500000002</v>
      </c>
    </row>
    <row r="34" spans="1:10" x14ac:dyDescent="0.25">
      <c r="A34" s="123" t="s">
        <v>0</v>
      </c>
      <c r="B34" s="214">
        <v>0</v>
      </c>
      <c r="C34" s="214">
        <v>0.56769999999999998</v>
      </c>
      <c r="D34" s="214">
        <v>0</v>
      </c>
      <c r="E34" s="214">
        <v>0</v>
      </c>
      <c r="F34" s="214">
        <v>0</v>
      </c>
      <c r="G34" s="214">
        <v>0</v>
      </c>
      <c r="H34" s="214">
        <v>125.53797365000001</v>
      </c>
      <c r="I34" s="214">
        <v>3.4477000000000002</v>
      </c>
      <c r="J34" s="214">
        <v>0</v>
      </c>
    </row>
    <row r="35" spans="1:10" x14ac:dyDescent="0.25">
      <c r="A35" s="123" t="s">
        <v>172</v>
      </c>
      <c r="B35" s="214">
        <v>0</v>
      </c>
      <c r="C35" s="214">
        <v>1.6093943899999998</v>
      </c>
      <c r="D35" s="214">
        <v>0</v>
      </c>
      <c r="E35" s="214">
        <v>6.1431480000000004E-2</v>
      </c>
      <c r="F35" s="214">
        <v>1.00639312</v>
      </c>
      <c r="G35" s="214">
        <v>0</v>
      </c>
      <c r="H35" s="214">
        <v>0.67888968000000005</v>
      </c>
      <c r="I35" s="214">
        <v>3.4268516099999999</v>
      </c>
      <c r="J35" s="214">
        <v>0.19991343</v>
      </c>
    </row>
    <row r="36" spans="1:10" x14ac:dyDescent="0.25">
      <c r="A36" s="123" t="s">
        <v>216</v>
      </c>
      <c r="B36" s="214">
        <v>0</v>
      </c>
      <c r="C36" s="214">
        <v>1.4426478300000001</v>
      </c>
      <c r="D36" s="214">
        <v>0</v>
      </c>
      <c r="E36" s="214">
        <v>0.94563768000000004</v>
      </c>
      <c r="F36" s="214">
        <v>0.16442370000000001</v>
      </c>
      <c r="G36" s="214">
        <v>0</v>
      </c>
      <c r="H36" s="214">
        <v>0.74480806000000011</v>
      </c>
      <c r="I36" s="214">
        <v>3.1362065499999998</v>
      </c>
      <c r="J36" s="214">
        <v>1.2221644899999999</v>
      </c>
    </row>
    <row r="37" spans="1:10" x14ac:dyDescent="0.25">
      <c r="A37" s="123" t="s">
        <v>222</v>
      </c>
      <c r="B37" s="214">
        <v>0</v>
      </c>
      <c r="C37" s="214">
        <v>2.2847562999999997</v>
      </c>
      <c r="D37" s="214">
        <v>0</v>
      </c>
      <c r="E37" s="214">
        <v>0</v>
      </c>
      <c r="F37" s="214">
        <v>0</v>
      </c>
      <c r="G37" s="214">
        <v>0</v>
      </c>
      <c r="H37" s="214">
        <v>1.6472999999999998E-4</v>
      </c>
      <c r="I37" s="214">
        <v>2.8330733100000001</v>
      </c>
      <c r="J37" s="214">
        <v>0</v>
      </c>
    </row>
    <row r="38" spans="1:10" x14ac:dyDescent="0.25">
      <c r="A38" s="123" t="s">
        <v>99</v>
      </c>
      <c r="B38" s="214">
        <v>0</v>
      </c>
      <c r="C38" s="214">
        <v>2.7062842799999998</v>
      </c>
      <c r="D38" s="214">
        <v>0</v>
      </c>
      <c r="E38" s="214">
        <v>0</v>
      </c>
      <c r="F38" s="214">
        <v>0</v>
      </c>
      <c r="G38" s="214">
        <v>0</v>
      </c>
      <c r="H38" s="214">
        <v>1.4E-5</v>
      </c>
      <c r="I38" s="214">
        <v>2.7857580099999999</v>
      </c>
      <c r="J38" s="214">
        <v>6.9999999999999994E-5</v>
      </c>
    </row>
    <row r="39" spans="1:10" x14ac:dyDescent="0.25">
      <c r="A39" s="123" t="s">
        <v>220</v>
      </c>
      <c r="B39" s="214">
        <v>9.7691589999999995E-2</v>
      </c>
      <c r="C39" s="214">
        <v>2.3137386200000001</v>
      </c>
      <c r="D39" s="214">
        <v>0</v>
      </c>
      <c r="E39" s="214">
        <v>1.10591098</v>
      </c>
      <c r="F39" s="214">
        <v>7.6513999999999998E-4</v>
      </c>
      <c r="G39" s="214">
        <v>0</v>
      </c>
      <c r="H39" s="214">
        <v>4.0837546199999997</v>
      </c>
      <c r="I39" s="214">
        <v>2.5800937599999996</v>
      </c>
      <c r="J39" s="214">
        <v>1.1075446499999999</v>
      </c>
    </row>
    <row r="40" spans="1:10" x14ac:dyDescent="0.25">
      <c r="A40" s="123" t="s">
        <v>217</v>
      </c>
      <c r="B40" s="214">
        <v>0</v>
      </c>
      <c r="C40" s="214">
        <v>2.5559656400000001</v>
      </c>
      <c r="D40" s="214">
        <v>0</v>
      </c>
      <c r="E40" s="214">
        <v>0</v>
      </c>
      <c r="F40" s="214">
        <v>0</v>
      </c>
      <c r="G40" s="214">
        <v>0</v>
      </c>
      <c r="H40" s="214">
        <v>90.291441340000006</v>
      </c>
      <c r="I40" s="214">
        <v>2.5559656400000001</v>
      </c>
      <c r="J40" s="214">
        <v>0</v>
      </c>
    </row>
    <row r="41" spans="1:10" x14ac:dyDescent="0.25">
      <c r="A41" s="123" t="s">
        <v>168</v>
      </c>
      <c r="B41" s="214">
        <v>0</v>
      </c>
      <c r="C41" s="214">
        <v>2.0539901700000001</v>
      </c>
      <c r="D41" s="214">
        <v>0</v>
      </c>
      <c r="E41" s="214">
        <v>9.0296000000000007E-4</v>
      </c>
      <c r="F41" s="214">
        <v>0.12489144000000001</v>
      </c>
      <c r="G41" s="214">
        <v>0</v>
      </c>
      <c r="H41" s="214">
        <v>3.0968662599999996</v>
      </c>
      <c r="I41" s="214">
        <v>2.07753831</v>
      </c>
      <c r="J41" s="214">
        <v>0.1257944</v>
      </c>
    </row>
    <row r="42" spans="1:10" x14ac:dyDescent="0.25">
      <c r="A42" s="123" t="s">
        <v>26</v>
      </c>
      <c r="B42" s="214">
        <v>0</v>
      </c>
      <c r="C42" s="214">
        <v>0.72222706999999997</v>
      </c>
      <c r="D42" s="214">
        <v>0</v>
      </c>
      <c r="E42" s="214">
        <v>1.8173668700000001</v>
      </c>
      <c r="F42" s="214">
        <v>0</v>
      </c>
      <c r="G42" s="214">
        <v>0</v>
      </c>
      <c r="H42" s="214">
        <v>0.77137999999999995</v>
      </c>
      <c r="I42" s="214">
        <v>1.8166429199999998</v>
      </c>
      <c r="J42" s="214">
        <v>5.2245873700000001</v>
      </c>
    </row>
    <row r="43" spans="1:10" x14ac:dyDescent="0.25">
      <c r="A43" s="123" t="s">
        <v>21</v>
      </c>
      <c r="B43" s="214">
        <v>0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5.3156420000000004</v>
      </c>
      <c r="I43" s="214">
        <v>1.6371100000000001</v>
      </c>
      <c r="J43" s="214">
        <v>0</v>
      </c>
    </row>
    <row r="44" spans="1:10" x14ac:dyDescent="0.25">
      <c r="A44" s="123" t="s">
        <v>178</v>
      </c>
      <c r="B44" s="214">
        <v>0</v>
      </c>
      <c r="C44" s="214">
        <v>1.4123308300000001</v>
      </c>
      <c r="D44" s="214">
        <v>0</v>
      </c>
      <c r="E44" s="214">
        <v>2.24602535</v>
      </c>
      <c r="F44" s="214">
        <v>10.044123239999999</v>
      </c>
      <c r="G44" s="214">
        <v>0</v>
      </c>
      <c r="H44" s="214">
        <v>11.49899349</v>
      </c>
      <c r="I44" s="214">
        <v>1.5984378300000002</v>
      </c>
      <c r="J44" s="214">
        <v>13.302119169999999</v>
      </c>
    </row>
    <row r="45" spans="1:10" x14ac:dyDescent="0.25">
      <c r="A45" s="123" t="s">
        <v>229</v>
      </c>
      <c r="B45" s="214">
        <v>0</v>
      </c>
      <c r="C45" s="214">
        <v>9.11632E-2</v>
      </c>
      <c r="D45" s="214">
        <v>0</v>
      </c>
      <c r="E45" s="214">
        <v>0</v>
      </c>
      <c r="F45" s="214">
        <v>2.0347919999999999E-2</v>
      </c>
      <c r="G45" s="214">
        <v>0</v>
      </c>
      <c r="H45" s="214">
        <v>0.30637309000000001</v>
      </c>
      <c r="I45" s="214">
        <v>1.5748057600000001</v>
      </c>
      <c r="J45" s="214">
        <v>2.3703769999999999E-2</v>
      </c>
    </row>
    <row r="46" spans="1:10" x14ac:dyDescent="0.25">
      <c r="A46" s="123" t="s">
        <v>200</v>
      </c>
      <c r="B46" s="214">
        <v>1.628193E-2</v>
      </c>
      <c r="C46" s="214">
        <v>1.4177255200000001</v>
      </c>
      <c r="D46" s="214">
        <v>0</v>
      </c>
      <c r="E46" s="214">
        <v>5.5445160199999997</v>
      </c>
      <c r="F46" s="214">
        <v>2.0741885899999999</v>
      </c>
      <c r="G46" s="214">
        <v>0</v>
      </c>
      <c r="H46" s="214">
        <v>0.115023</v>
      </c>
      <c r="I46" s="214">
        <v>1.4237018300000002</v>
      </c>
      <c r="J46" s="214">
        <v>7.6255731399999993</v>
      </c>
    </row>
    <row r="47" spans="1:10" x14ac:dyDescent="0.25">
      <c r="A47" s="123" t="s">
        <v>209</v>
      </c>
      <c r="B47" s="214">
        <v>2.4030000000000002E-3</v>
      </c>
      <c r="C47" s="214">
        <v>0.2438331</v>
      </c>
      <c r="D47" s="214">
        <v>0</v>
      </c>
      <c r="E47" s="214">
        <v>0.20416434999999999</v>
      </c>
      <c r="F47" s="214">
        <v>0.72426824000000001</v>
      </c>
      <c r="G47" s="214">
        <v>0</v>
      </c>
      <c r="H47" s="214">
        <v>0.72082100000000005</v>
      </c>
      <c r="I47" s="214">
        <v>1.38506051</v>
      </c>
      <c r="J47" s="214">
        <v>0.66106154000000006</v>
      </c>
    </row>
    <row r="48" spans="1:10" x14ac:dyDescent="0.25">
      <c r="A48" s="123" t="s">
        <v>171</v>
      </c>
      <c r="B48" s="214">
        <v>6.331799999999999E-4</v>
      </c>
      <c r="C48" s="214">
        <v>1.29882151</v>
      </c>
      <c r="D48" s="214">
        <v>0</v>
      </c>
      <c r="E48" s="214">
        <v>7.9468220000000006E-2</v>
      </c>
      <c r="F48" s="214">
        <v>28.54694731</v>
      </c>
      <c r="G48" s="214">
        <v>0</v>
      </c>
      <c r="H48" s="214">
        <v>2.6172295999999999</v>
      </c>
      <c r="I48" s="214">
        <v>1.36816804</v>
      </c>
      <c r="J48" s="214">
        <v>0.21287286999999999</v>
      </c>
    </row>
    <row r="49" spans="1:10" x14ac:dyDescent="0.25">
      <c r="A49" s="123" t="s">
        <v>226</v>
      </c>
      <c r="B49" s="214">
        <v>0</v>
      </c>
      <c r="C49" s="214">
        <v>1.3365469399999999</v>
      </c>
      <c r="D49" s="214">
        <v>0</v>
      </c>
      <c r="E49" s="214">
        <v>0</v>
      </c>
      <c r="F49" s="214">
        <v>0</v>
      </c>
      <c r="G49" s="214">
        <v>0</v>
      </c>
      <c r="H49" s="214">
        <v>0</v>
      </c>
      <c r="I49" s="214">
        <v>1.3365469399999999</v>
      </c>
      <c r="J49" s="214">
        <v>0</v>
      </c>
    </row>
    <row r="50" spans="1:10" x14ac:dyDescent="0.25">
      <c r="A50" s="123" t="s">
        <v>160</v>
      </c>
      <c r="B50" s="214">
        <v>1.0565160000000001E-2</v>
      </c>
      <c r="C50" s="214">
        <v>3.7073179999999997E-2</v>
      </c>
      <c r="D50" s="214">
        <v>0</v>
      </c>
      <c r="E50" s="214">
        <v>0.10081074000000001</v>
      </c>
      <c r="F50" s="214">
        <v>0.84874813999999998</v>
      </c>
      <c r="G50" s="214">
        <v>0</v>
      </c>
      <c r="H50" s="214">
        <v>0.235959</v>
      </c>
      <c r="I50" s="214">
        <v>1.33288172</v>
      </c>
      <c r="J50" s="214">
        <v>0.96500584</v>
      </c>
    </row>
    <row r="51" spans="1:10" x14ac:dyDescent="0.25">
      <c r="A51" s="123" t="s">
        <v>10</v>
      </c>
      <c r="B51" s="214">
        <v>0</v>
      </c>
      <c r="C51" s="214">
        <v>1.1626251599999999</v>
      </c>
      <c r="D51" s="214">
        <v>0</v>
      </c>
      <c r="E51" s="214">
        <v>0</v>
      </c>
      <c r="F51" s="214">
        <v>3.544829E-2</v>
      </c>
      <c r="G51" s="214">
        <v>0</v>
      </c>
      <c r="H51" s="214">
        <v>5.9212797500000001</v>
      </c>
      <c r="I51" s="214">
        <v>1.1626251599999999</v>
      </c>
      <c r="J51" s="214">
        <v>3.544829E-2</v>
      </c>
    </row>
    <row r="52" spans="1:10" x14ac:dyDescent="0.25">
      <c r="A52" s="123" t="s">
        <v>212</v>
      </c>
      <c r="B52" s="214">
        <v>0</v>
      </c>
      <c r="C52" s="214">
        <v>0.89779039000000005</v>
      </c>
      <c r="D52" s="214">
        <v>0</v>
      </c>
      <c r="E52" s="214">
        <v>4.9818839999999996E-2</v>
      </c>
      <c r="F52" s="214">
        <v>0.46826237999999998</v>
      </c>
      <c r="G52" s="214">
        <v>0</v>
      </c>
      <c r="H52" s="214">
        <v>3.3913430000000001E-2</v>
      </c>
      <c r="I52" s="214">
        <v>0.97221181999999995</v>
      </c>
      <c r="J52" s="214">
        <v>0.56667104000000001</v>
      </c>
    </row>
    <row r="53" spans="1:10" x14ac:dyDescent="0.25">
      <c r="A53" s="123" t="s">
        <v>145</v>
      </c>
      <c r="B53" s="214">
        <v>5.242894E-2</v>
      </c>
      <c r="C53" s="214">
        <v>0.79427274000000003</v>
      </c>
      <c r="D53" s="214">
        <v>0</v>
      </c>
      <c r="E53" s="214">
        <v>0</v>
      </c>
      <c r="F53" s="214">
        <v>0</v>
      </c>
      <c r="G53" s="214">
        <v>0</v>
      </c>
      <c r="H53" s="214">
        <v>21.643283320000002</v>
      </c>
      <c r="I53" s="214">
        <v>0.88111421000000001</v>
      </c>
      <c r="J53" s="214">
        <v>7.4371266199999999</v>
      </c>
    </row>
    <row r="54" spans="1:10" x14ac:dyDescent="0.25">
      <c r="A54" s="123" t="s">
        <v>39</v>
      </c>
      <c r="B54" s="214">
        <v>0</v>
      </c>
      <c r="C54" s="214">
        <v>0.65185000999999998</v>
      </c>
      <c r="D54" s="214">
        <v>0</v>
      </c>
      <c r="E54" s="214">
        <v>0</v>
      </c>
      <c r="F54" s="214">
        <v>2.8688000000000002E-2</v>
      </c>
      <c r="G54" s="214">
        <v>0</v>
      </c>
      <c r="H54" s="214">
        <v>0</v>
      </c>
      <c r="I54" s="214">
        <v>0.72942359999999995</v>
      </c>
      <c r="J54" s="214">
        <v>0</v>
      </c>
    </row>
    <row r="55" spans="1:10" x14ac:dyDescent="0.25">
      <c r="A55" s="123" t="s">
        <v>192</v>
      </c>
      <c r="B55" s="214">
        <v>0</v>
      </c>
      <c r="C55" s="214">
        <v>0.72224255000000004</v>
      </c>
      <c r="D55" s="214">
        <v>0</v>
      </c>
      <c r="E55" s="214">
        <v>0</v>
      </c>
      <c r="F55" s="214">
        <v>0</v>
      </c>
      <c r="G55" s="214">
        <v>0</v>
      </c>
      <c r="H55" s="214">
        <v>0</v>
      </c>
      <c r="I55" s="214">
        <v>0.72224255000000004</v>
      </c>
      <c r="J55" s="214">
        <v>0</v>
      </c>
    </row>
    <row r="56" spans="1:10" x14ac:dyDescent="0.25">
      <c r="A56" s="123" t="s">
        <v>89</v>
      </c>
      <c r="B56" s="214">
        <v>0</v>
      </c>
      <c r="C56" s="214">
        <v>0.70282919999999993</v>
      </c>
      <c r="D56" s="214">
        <v>0</v>
      </c>
      <c r="E56" s="214">
        <v>0</v>
      </c>
      <c r="F56" s="214">
        <v>2.5209999999999998E-3</v>
      </c>
      <c r="G56" s="214">
        <v>0</v>
      </c>
      <c r="H56" s="214">
        <v>4.2288999999999998E-3</v>
      </c>
      <c r="I56" s="214">
        <v>0.71055212000000001</v>
      </c>
      <c r="J56" s="214">
        <v>2.5209999999999998E-3</v>
      </c>
    </row>
    <row r="57" spans="1:10" x14ac:dyDescent="0.25">
      <c r="A57" s="123" t="s">
        <v>250</v>
      </c>
      <c r="B57" s="214">
        <v>1E-4</v>
      </c>
      <c r="C57" s="214">
        <v>0.44109846999999996</v>
      </c>
      <c r="D57" s="214">
        <v>0</v>
      </c>
      <c r="E57" s="214">
        <v>4.5173779999999997E-2</v>
      </c>
      <c r="F57" s="214">
        <v>0.87713450000000004</v>
      </c>
      <c r="G57" s="214">
        <v>0</v>
      </c>
      <c r="H57" s="214">
        <v>11.921423359999999</v>
      </c>
      <c r="I57" s="214">
        <v>0.62216053999999998</v>
      </c>
      <c r="J57" s="214">
        <v>1.0570908400000001</v>
      </c>
    </row>
    <row r="58" spans="1:10" x14ac:dyDescent="0.25">
      <c r="A58" s="123" t="s">
        <v>74</v>
      </c>
      <c r="B58" s="214">
        <v>1.1847999999999999E-2</v>
      </c>
      <c r="C58" s="214">
        <v>0.58682014000000005</v>
      </c>
      <c r="D58" s="214">
        <v>0</v>
      </c>
      <c r="E58" s="214">
        <v>2.6499999999999999E-2</v>
      </c>
      <c r="F58" s="214">
        <v>0.50524298000000001</v>
      </c>
      <c r="G58" s="214">
        <v>0</v>
      </c>
      <c r="H58" s="214">
        <v>2.0801000000000001E-3</v>
      </c>
      <c r="I58" s="214">
        <v>0.59280570999999993</v>
      </c>
      <c r="J58" s="214">
        <v>0.8373981800000001</v>
      </c>
    </row>
    <row r="59" spans="1:10" x14ac:dyDescent="0.25">
      <c r="A59" s="123" t="s">
        <v>130</v>
      </c>
      <c r="B59" s="214">
        <v>0.19982498999999998</v>
      </c>
      <c r="C59" s="214">
        <v>0.49366191999999998</v>
      </c>
      <c r="D59" s="214">
        <v>0</v>
      </c>
      <c r="E59" s="214">
        <v>1.0587917499999999</v>
      </c>
      <c r="F59" s="214">
        <v>0.1276717</v>
      </c>
      <c r="G59" s="214">
        <v>0.19937597000000001</v>
      </c>
      <c r="H59" s="214">
        <v>0.49570436000000001</v>
      </c>
      <c r="I59" s="214">
        <v>0.54438750999999996</v>
      </c>
      <c r="J59" s="214">
        <v>1.0736777500000001</v>
      </c>
    </row>
    <row r="60" spans="1:10" x14ac:dyDescent="0.25">
      <c r="A60" s="123" t="s">
        <v>103</v>
      </c>
      <c r="B60" s="214">
        <v>0</v>
      </c>
      <c r="C60" s="214">
        <v>4.8865220000000001E-2</v>
      </c>
      <c r="D60" s="214">
        <v>0</v>
      </c>
      <c r="E60" s="214">
        <v>0</v>
      </c>
      <c r="F60" s="214">
        <v>0.15380876999999998</v>
      </c>
      <c r="G60" s="214">
        <v>0</v>
      </c>
      <c r="H60" s="214">
        <v>0</v>
      </c>
      <c r="I60" s="214">
        <v>0.52142034999999998</v>
      </c>
      <c r="J60" s="214">
        <v>0.14492673</v>
      </c>
    </row>
    <row r="61" spans="1:10" x14ac:dyDescent="0.25">
      <c r="A61" s="123" t="s">
        <v>105</v>
      </c>
      <c r="B61" s="214">
        <v>0</v>
      </c>
      <c r="C61" s="214">
        <v>5.9631499999999997E-2</v>
      </c>
      <c r="D61" s="214">
        <v>2.16E-3</v>
      </c>
      <c r="E61" s="214">
        <v>0</v>
      </c>
      <c r="F61" s="214">
        <v>9.9999999999999995E-7</v>
      </c>
      <c r="G61" s="214">
        <v>0</v>
      </c>
      <c r="H61" s="214">
        <v>0.40500709000000001</v>
      </c>
      <c r="I61" s="214">
        <v>0.51388135000000001</v>
      </c>
      <c r="J61" s="214">
        <v>1.2160000000000001E-3</v>
      </c>
    </row>
    <row r="62" spans="1:10" x14ac:dyDescent="0.25">
      <c r="A62" s="123" t="s">
        <v>151</v>
      </c>
      <c r="B62" s="214">
        <v>1.26935406</v>
      </c>
      <c r="C62" s="214">
        <v>0.51344999999999996</v>
      </c>
      <c r="D62" s="214">
        <v>0</v>
      </c>
      <c r="E62" s="214">
        <v>0</v>
      </c>
      <c r="F62" s="214">
        <v>52.697877170000005</v>
      </c>
      <c r="G62" s="214">
        <v>0</v>
      </c>
      <c r="H62" s="214">
        <v>1375.486453</v>
      </c>
      <c r="I62" s="214">
        <v>0.51344999999999996</v>
      </c>
      <c r="J62" s="214">
        <v>60.877063530000001</v>
      </c>
    </row>
    <row r="63" spans="1:10" x14ac:dyDescent="0.25">
      <c r="A63" s="123" t="s">
        <v>134</v>
      </c>
      <c r="B63" s="214">
        <v>0</v>
      </c>
      <c r="C63" s="214">
        <v>0.47530493000000001</v>
      </c>
      <c r="D63" s="214">
        <v>5.5000000000000003E-4</v>
      </c>
      <c r="E63" s="214">
        <v>4.5471599999999997E-3</v>
      </c>
      <c r="F63" s="214">
        <v>0</v>
      </c>
      <c r="G63" s="214">
        <v>0</v>
      </c>
      <c r="H63" s="214">
        <v>0.65341324999999995</v>
      </c>
      <c r="I63" s="214">
        <v>0.47864565999999997</v>
      </c>
      <c r="J63" s="214">
        <v>4.64716E-3</v>
      </c>
    </row>
    <row r="64" spans="1:10" x14ac:dyDescent="0.25">
      <c r="A64" s="123" t="s">
        <v>194</v>
      </c>
      <c r="B64" s="214">
        <v>0</v>
      </c>
      <c r="C64" s="214">
        <v>2.43049E-3</v>
      </c>
      <c r="D64" s="214">
        <v>0</v>
      </c>
      <c r="E64" s="214">
        <v>0</v>
      </c>
      <c r="F64" s="214">
        <v>8.219137E-2</v>
      </c>
      <c r="G64" s="214">
        <v>0</v>
      </c>
      <c r="H64" s="214">
        <v>0.20769799999999999</v>
      </c>
      <c r="I64" s="214">
        <v>0.44786968999999999</v>
      </c>
      <c r="J64" s="214">
        <v>0.12018942000000001</v>
      </c>
    </row>
    <row r="65" spans="1:10" x14ac:dyDescent="0.25">
      <c r="A65" s="123" t="s">
        <v>122</v>
      </c>
      <c r="B65" s="214">
        <v>0</v>
      </c>
      <c r="C65" s="214">
        <v>1.9060689999999998E-2</v>
      </c>
      <c r="D65" s="214">
        <v>0</v>
      </c>
      <c r="E65" s="214">
        <v>2.2249290000000001E-2</v>
      </c>
      <c r="F65" s="214">
        <v>0.1069638</v>
      </c>
      <c r="G65" s="214">
        <v>0</v>
      </c>
      <c r="H65" s="214">
        <v>5.7899999999999998E-4</v>
      </c>
      <c r="I65" s="214">
        <v>0.44469953000000001</v>
      </c>
      <c r="J65" s="214">
        <v>0.30150971999999998</v>
      </c>
    </row>
    <row r="66" spans="1:10" x14ac:dyDescent="0.25">
      <c r="A66" s="123" t="s">
        <v>5</v>
      </c>
      <c r="B66" s="214">
        <v>0</v>
      </c>
      <c r="C66" s="214">
        <v>8.1250000000000003E-3</v>
      </c>
      <c r="D66" s="214">
        <v>0</v>
      </c>
      <c r="E66" s="214">
        <v>0</v>
      </c>
      <c r="F66" s="214">
        <v>0</v>
      </c>
      <c r="G66" s="214">
        <v>0</v>
      </c>
      <c r="H66" s="214">
        <v>0</v>
      </c>
      <c r="I66" s="214">
        <v>0.43603717999999997</v>
      </c>
      <c r="J66" s="214">
        <v>0</v>
      </c>
    </row>
    <row r="67" spans="1:10" x14ac:dyDescent="0.25">
      <c r="A67" s="123" t="s">
        <v>193</v>
      </c>
      <c r="B67" s="214">
        <v>0</v>
      </c>
      <c r="C67" s="214">
        <v>0.38114809999999999</v>
      </c>
      <c r="D67" s="214">
        <v>0</v>
      </c>
      <c r="E67" s="214">
        <v>0</v>
      </c>
      <c r="F67" s="214">
        <v>0</v>
      </c>
      <c r="G67" s="214">
        <v>0</v>
      </c>
      <c r="H67" s="214">
        <v>0</v>
      </c>
      <c r="I67" s="214">
        <v>0.38114809999999999</v>
      </c>
      <c r="J67" s="214">
        <v>0</v>
      </c>
    </row>
    <row r="68" spans="1:10" x14ac:dyDescent="0.25">
      <c r="A68" s="123" t="s">
        <v>174</v>
      </c>
      <c r="B68" s="214">
        <v>0</v>
      </c>
      <c r="C68" s="214">
        <v>4.0250470000000003E-2</v>
      </c>
      <c r="D68" s="214">
        <v>0</v>
      </c>
      <c r="E68" s="214">
        <v>5.9827000000000003E-4</v>
      </c>
      <c r="F68" s="214">
        <v>3.6289499999999997E-3</v>
      </c>
      <c r="G68" s="214">
        <v>0</v>
      </c>
      <c r="H68" s="214">
        <v>2.5433999999999998E-2</v>
      </c>
      <c r="I68" s="214">
        <v>0.36513228000000003</v>
      </c>
      <c r="J68" s="214">
        <v>4.2272200000000003E-3</v>
      </c>
    </row>
    <row r="69" spans="1:10" x14ac:dyDescent="0.25">
      <c r="A69" s="123" t="s">
        <v>128</v>
      </c>
      <c r="B69" s="214">
        <v>0</v>
      </c>
      <c r="C69" s="214">
        <v>0.35798205999999999</v>
      </c>
      <c r="D69" s="214">
        <v>0</v>
      </c>
      <c r="E69" s="214">
        <v>0.57623430000000009</v>
      </c>
      <c r="F69" s="214">
        <v>0.42632027</v>
      </c>
      <c r="G69" s="214">
        <v>0</v>
      </c>
      <c r="H69" s="214">
        <v>8.5076490000000005E-2</v>
      </c>
      <c r="I69" s="214">
        <v>0.35799705999999998</v>
      </c>
      <c r="J69" s="214">
        <v>0.97078507999999997</v>
      </c>
    </row>
    <row r="70" spans="1:10" x14ac:dyDescent="0.25">
      <c r="A70" s="123" t="s">
        <v>104</v>
      </c>
      <c r="B70" s="214">
        <v>9.9999999999999995E-7</v>
      </c>
      <c r="C70" s="214">
        <v>5.2500000000000003E-3</v>
      </c>
      <c r="D70" s="214">
        <v>0</v>
      </c>
      <c r="E70" s="214">
        <v>3.857841E-2</v>
      </c>
      <c r="F70" s="214">
        <v>0</v>
      </c>
      <c r="G70" s="214">
        <v>0</v>
      </c>
      <c r="H70" s="214">
        <v>5.017042</v>
      </c>
      <c r="I70" s="214">
        <v>0.33591578999999999</v>
      </c>
      <c r="J70" s="214">
        <v>4.0098410000000001E-2</v>
      </c>
    </row>
    <row r="71" spans="1:10" x14ac:dyDescent="0.25">
      <c r="A71" s="123" t="s">
        <v>249</v>
      </c>
      <c r="B71" s="214">
        <v>9.9999999999999995E-7</v>
      </c>
      <c r="C71" s="214">
        <v>3.6272620000000005E-2</v>
      </c>
      <c r="D71" s="214">
        <v>3.388E-3</v>
      </c>
      <c r="E71" s="214">
        <v>0.21893267999999999</v>
      </c>
      <c r="F71" s="214">
        <v>9.9149789999999988E-2</v>
      </c>
      <c r="G71" s="214">
        <v>0</v>
      </c>
      <c r="H71" s="214">
        <v>75.044022560000002</v>
      </c>
      <c r="I71" s="214">
        <v>0.32136962000000002</v>
      </c>
      <c r="J71" s="214">
        <v>77.651104200000006</v>
      </c>
    </row>
    <row r="72" spans="1:10" x14ac:dyDescent="0.25">
      <c r="A72" s="123" t="s">
        <v>214</v>
      </c>
      <c r="B72" s="214">
        <v>0.17801576999999999</v>
      </c>
      <c r="C72" s="214">
        <v>5.0435239999999999E-2</v>
      </c>
      <c r="D72" s="214">
        <v>0</v>
      </c>
      <c r="E72" s="214">
        <v>3.7672600000000001E-3</v>
      </c>
      <c r="F72" s="214">
        <v>1.8618180000000002E-2</v>
      </c>
      <c r="G72" s="214">
        <v>0</v>
      </c>
      <c r="H72" s="214">
        <v>9.0515999999999999E-2</v>
      </c>
      <c r="I72" s="214">
        <v>0.31336783000000001</v>
      </c>
      <c r="J72" s="214">
        <v>3.9172600000000005E-3</v>
      </c>
    </row>
    <row r="73" spans="1:10" x14ac:dyDescent="0.25">
      <c r="A73" s="123" t="s">
        <v>142</v>
      </c>
      <c r="B73" s="214">
        <v>1.0000000000000001E-5</v>
      </c>
      <c r="C73" s="214">
        <v>5.4381660000000005E-2</v>
      </c>
      <c r="D73" s="214">
        <v>0</v>
      </c>
      <c r="E73" s="214">
        <v>6.4710000000000006E-4</v>
      </c>
      <c r="F73" s="214">
        <v>1.1068370000000001E-2</v>
      </c>
      <c r="G73" s="214">
        <v>0</v>
      </c>
      <c r="H73" s="214">
        <v>0.51176542000000003</v>
      </c>
      <c r="I73" s="214">
        <v>0.31147658</v>
      </c>
      <c r="J73" s="214">
        <v>1.1715469999999999E-2</v>
      </c>
    </row>
    <row r="74" spans="1:10" x14ac:dyDescent="0.25">
      <c r="A74" s="123" t="s">
        <v>196</v>
      </c>
      <c r="B74" s="214">
        <v>5.0926260000000001E-2</v>
      </c>
      <c r="C74" s="214">
        <v>0.19209452999999999</v>
      </c>
      <c r="D74" s="214">
        <v>0</v>
      </c>
      <c r="E74" s="214">
        <v>1.88329583</v>
      </c>
      <c r="F74" s="214">
        <v>2.1606561000000002</v>
      </c>
      <c r="G74" s="214">
        <v>0</v>
      </c>
      <c r="H74" s="214">
        <v>1.04030665</v>
      </c>
      <c r="I74" s="214">
        <v>0.29885819000000002</v>
      </c>
      <c r="J74" s="214">
        <v>3.8410407700000002</v>
      </c>
    </row>
    <row r="75" spans="1:10" x14ac:dyDescent="0.25">
      <c r="A75" s="123" t="s">
        <v>180</v>
      </c>
      <c r="B75" s="214">
        <v>0</v>
      </c>
      <c r="C75" s="214">
        <v>3.0322790000000002E-2</v>
      </c>
      <c r="D75" s="214">
        <v>0</v>
      </c>
      <c r="E75" s="214">
        <v>5.9794859999999998E-2</v>
      </c>
      <c r="F75" s="214">
        <v>8.502032000000001E-2</v>
      </c>
      <c r="G75" s="214">
        <v>0</v>
      </c>
      <c r="H75" s="214">
        <v>1.159143E-2</v>
      </c>
      <c r="I75" s="214">
        <v>0.28544895000000003</v>
      </c>
      <c r="J75" s="214">
        <v>7.1464470000000002E-2</v>
      </c>
    </row>
    <row r="76" spans="1:10" x14ac:dyDescent="0.25">
      <c r="A76" s="123" t="s">
        <v>6</v>
      </c>
      <c r="B76" s="214">
        <v>0</v>
      </c>
      <c r="C76" s="214">
        <v>0</v>
      </c>
      <c r="D76" s="214">
        <v>0</v>
      </c>
      <c r="E76" s="214">
        <v>0</v>
      </c>
      <c r="F76" s="214">
        <v>0</v>
      </c>
      <c r="G76" s="214">
        <v>0</v>
      </c>
      <c r="H76" s="214">
        <v>0</v>
      </c>
      <c r="I76" s="214">
        <v>0.26330733000000001</v>
      </c>
      <c r="J76" s="214">
        <v>0</v>
      </c>
    </row>
    <row r="77" spans="1:10" x14ac:dyDescent="0.25">
      <c r="A77" s="123" t="s">
        <v>182</v>
      </c>
      <c r="B77" s="214">
        <v>0</v>
      </c>
      <c r="C77" s="214">
        <v>8.5727579999999998E-2</v>
      </c>
      <c r="D77" s="214">
        <v>0</v>
      </c>
      <c r="E77" s="214">
        <v>0</v>
      </c>
      <c r="F77" s="214">
        <v>0</v>
      </c>
      <c r="G77" s="214">
        <v>0</v>
      </c>
      <c r="H77" s="214">
        <v>0</v>
      </c>
      <c r="I77" s="214">
        <v>0.24591960000000002</v>
      </c>
      <c r="J77" s="214">
        <v>0</v>
      </c>
    </row>
    <row r="78" spans="1:10" x14ac:dyDescent="0.25">
      <c r="A78" s="123" t="s">
        <v>23</v>
      </c>
      <c r="B78" s="214">
        <v>3.3640782999999996</v>
      </c>
      <c r="C78" s="214">
        <v>4.2000000000000003E-2</v>
      </c>
      <c r="D78" s="214">
        <v>0</v>
      </c>
      <c r="E78" s="214">
        <v>0</v>
      </c>
      <c r="F78" s="214">
        <v>112.95222709999999</v>
      </c>
      <c r="G78" s="214">
        <v>0</v>
      </c>
      <c r="H78" s="214">
        <v>7.6186655700000001</v>
      </c>
      <c r="I78" s="214">
        <v>0.22015000000000001</v>
      </c>
      <c r="J78" s="214">
        <v>177.55231549999999</v>
      </c>
    </row>
    <row r="79" spans="1:10" x14ac:dyDescent="0.25">
      <c r="A79" s="123" t="s">
        <v>30</v>
      </c>
      <c r="B79" s="214">
        <v>0</v>
      </c>
      <c r="C79" s="214">
        <v>0</v>
      </c>
      <c r="D79" s="214">
        <v>0</v>
      </c>
      <c r="E79" s="214">
        <v>5.439865E-2</v>
      </c>
      <c r="F79" s="214">
        <v>2.4000000000000001E-5</v>
      </c>
      <c r="G79" s="214">
        <v>0</v>
      </c>
      <c r="H79" s="214">
        <v>1.4999999999999999E-4</v>
      </c>
      <c r="I79" s="214">
        <v>0.19111712</v>
      </c>
      <c r="J79" s="214">
        <v>5.4422650000000003E-2</v>
      </c>
    </row>
    <row r="80" spans="1:10" x14ac:dyDescent="0.25">
      <c r="A80" s="123" t="s">
        <v>219</v>
      </c>
      <c r="B80" s="214">
        <v>0</v>
      </c>
      <c r="C80" s="214">
        <v>0.16941467000000002</v>
      </c>
      <c r="D80" s="214">
        <v>0</v>
      </c>
      <c r="E80" s="214">
        <v>0</v>
      </c>
      <c r="F80" s="214">
        <v>0</v>
      </c>
      <c r="G80" s="214">
        <v>0</v>
      </c>
      <c r="H80" s="214">
        <v>0</v>
      </c>
      <c r="I80" s="214">
        <v>0.16941467000000002</v>
      </c>
      <c r="J80" s="214">
        <v>0</v>
      </c>
    </row>
    <row r="81" spans="1:10" x14ac:dyDescent="0.25">
      <c r="A81" s="123" t="s">
        <v>132</v>
      </c>
      <c r="B81" s="214">
        <v>0</v>
      </c>
      <c r="C81" s="214">
        <v>3.4000000000000002E-2</v>
      </c>
      <c r="D81" s="214">
        <v>0</v>
      </c>
      <c r="E81" s="214">
        <v>0</v>
      </c>
      <c r="F81" s="214">
        <v>0</v>
      </c>
      <c r="G81" s="214">
        <v>0</v>
      </c>
      <c r="H81" s="214">
        <v>2.084832</v>
      </c>
      <c r="I81" s="214">
        <v>0.15509495000000001</v>
      </c>
      <c r="J81" s="214">
        <v>0</v>
      </c>
    </row>
    <row r="82" spans="1:10" x14ac:dyDescent="0.25">
      <c r="A82" s="123" t="s">
        <v>201</v>
      </c>
      <c r="B82" s="214">
        <v>3.2817100000000002E-3</v>
      </c>
      <c r="C82" s="214">
        <v>0.10998521999999999</v>
      </c>
      <c r="D82" s="214">
        <v>0</v>
      </c>
      <c r="E82" s="214">
        <v>0.17500673999999999</v>
      </c>
      <c r="F82" s="214">
        <v>2.4754148499999999</v>
      </c>
      <c r="G82" s="214">
        <v>8.229098E-2</v>
      </c>
      <c r="H82" s="214">
        <v>0.35890275999999999</v>
      </c>
      <c r="I82" s="214">
        <v>0.15343113</v>
      </c>
      <c r="J82" s="214">
        <v>2.5746334800000001</v>
      </c>
    </row>
    <row r="83" spans="1:10" x14ac:dyDescent="0.25">
      <c r="A83" s="123" t="s">
        <v>170</v>
      </c>
      <c r="B83" s="214">
        <v>0</v>
      </c>
      <c r="C83" s="214">
        <v>8.9973710000000012E-2</v>
      </c>
      <c r="D83" s="214">
        <v>0</v>
      </c>
      <c r="E83" s="214">
        <v>8.697160000000001E-2</v>
      </c>
      <c r="F83" s="214">
        <v>0.12314245</v>
      </c>
      <c r="G83" s="214">
        <v>0</v>
      </c>
      <c r="H83" s="214">
        <v>0.10345910000000001</v>
      </c>
      <c r="I83" s="214">
        <v>0.15270995000000001</v>
      </c>
      <c r="J83" s="214">
        <v>0.12446942</v>
      </c>
    </row>
    <row r="84" spans="1:10" x14ac:dyDescent="0.25">
      <c r="A84" s="123" t="s">
        <v>230</v>
      </c>
      <c r="B84" s="214">
        <v>0</v>
      </c>
      <c r="C84" s="214">
        <v>0.13877939</v>
      </c>
      <c r="D84" s="214">
        <v>0</v>
      </c>
      <c r="E84" s="214">
        <v>0</v>
      </c>
      <c r="F84" s="214">
        <v>0</v>
      </c>
      <c r="G84" s="214">
        <v>0</v>
      </c>
      <c r="H84" s="214">
        <v>2.0792999999999999E-2</v>
      </c>
      <c r="I84" s="214">
        <v>0.14935273000000002</v>
      </c>
      <c r="J84" s="214">
        <v>5.5532100000000003E-3</v>
      </c>
    </row>
    <row r="85" spans="1:10" x14ac:dyDescent="0.25">
      <c r="A85" s="123" t="s">
        <v>198</v>
      </c>
      <c r="B85" s="214">
        <v>0</v>
      </c>
      <c r="C85" s="214">
        <v>7.2915000000000002E-4</v>
      </c>
      <c r="D85" s="214">
        <v>0</v>
      </c>
      <c r="E85" s="214">
        <v>0.80910729000000003</v>
      </c>
      <c r="F85" s="214">
        <v>0</v>
      </c>
      <c r="G85" s="214">
        <v>0</v>
      </c>
      <c r="H85" s="214">
        <v>1.89871075</v>
      </c>
      <c r="I85" s="214">
        <v>0.14278845000000001</v>
      </c>
      <c r="J85" s="214">
        <v>0.82073815000000006</v>
      </c>
    </row>
    <row r="86" spans="1:10" x14ac:dyDescent="0.25">
      <c r="A86" s="123" t="s">
        <v>113</v>
      </c>
      <c r="B86" s="214">
        <v>0</v>
      </c>
      <c r="C86" s="214">
        <v>0</v>
      </c>
      <c r="D86" s="214">
        <v>0</v>
      </c>
      <c r="E86" s="214">
        <v>0</v>
      </c>
      <c r="F86" s="214">
        <v>0</v>
      </c>
      <c r="G86" s="214">
        <v>0</v>
      </c>
      <c r="H86" s="214">
        <v>0</v>
      </c>
      <c r="I86" s="214">
        <v>0.13679694000000001</v>
      </c>
      <c r="J86" s="214">
        <v>0</v>
      </c>
    </row>
    <row r="87" spans="1:10" x14ac:dyDescent="0.25">
      <c r="A87" s="123" t="s">
        <v>119</v>
      </c>
      <c r="B87" s="214">
        <v>0</v>
      </c>
      <c r="C87" s="214">
        <v>0</v>
      </c>
      <c r="D87" s="214">
        <v>0</v>
      </c>
      <c r="E87" s="214">
        <v>0</v>
      </c>
      <c r="F87" s="214">
        <v>3.24377E-3</v>
      </c>
      <c r="G87" s="214">
        <v>0</v>
      </c>
      <c r="H87" s="214">
        <v>4.1110000000000001E-2</v>
      </c>
      <c r="I87" s="214">
        <v>0.13164583999999999</v>
      </c>
      <c r="J87" s="214">
        <v>0</v>
      </c>
    </row>
    <row r="88" spans="1:10" x14ac:dyDescent="0.25">
      <c r="A88" s="123" t="s">
        <v>116</v>
      </c>
      <c r="B88" s="214">
        <v>1.0000000000000001E-5</v>
      </c>
      <c r="C88" s="214">
        <v>0.12742877999999999</v>
      </c>
      <c r="D88" s="214">
        <v>0</v>
      </c>
      <c r="E88" s="214">
        <v>0.14974232000000001</v>
      </c>
      <c r="F88" s="214">
        <v>0.10565569</v>
      </c>
      <c r="G88" s="214">
        <v>0</v>
      </c>
      <c r="H88" s="214">
        <v>2.7292E-2</v>
      </c>
      <c r="I88" s="214">
        <v>0.13135810000000001</v>
      </c>
      <c r="J88" s="214">
        <v>0.14998929999999999</v>
      </c>
    </row>
    <row r="89" spans="1:10" x14ac:dyDescent="0.25">
      <c r="A89" s="123" t="s">
        <v>224</v>
      </c>
      <c r="B89" s="214">
        <v>0</v>
      </c>
      <c r="C89" s="214">
        <v>0</v>
      </c>
      <c r="D89" s="214">
        <v>0</v>
      </c>
      <c r="E89" s="214">
        <v>0</v>
      </c>
      <c r="F89" s="214">
        <v>4.7E-2</v>
      </c>
      <c r="G89" s="214">
        <v>0</v>
      </c>
      <c r="H89" s="214">
        <v>2.785E-2</v>
      </c>
      <c r="I89" s="214">
        <v>0.127271</v>
      </c>
      <c r="J89" s="214">
        <v>6.7100000000000007E-2</v>
      </c>
    </row>
    <row r="90" spans="1:10" x14ac:dyDescent="0.25">
      <c r="A90" s="123" t="s">
        <v>147</v>
      </c>
      <c r="B90" s="214">
        <v>0</v>
      </c>
      <c r="C90" s="214">
        <v>3.3768000000000003E-4</v>
      </c>
      <c r="D90" s="214">
        <v>0</v>
      </c>
      <c r="E90" s="214">
        <v>0.16434475000000001</v>
      </c>
      <c r="F90" s="214">
        <v>0.89500789000000003</v>
      </c>
      <c r="G90" s="214">
        <v>0</v>
      </c>
      <c r="H90" s="214">
        <v>0.37770999999999999</v>
      </c>
      <c r="I90" s="214">
        <v>0.12621860000000001</v>
      </c>
      <c r="J90" s="214">
        <v>1.09902784</v>
      </c>
    </row>
    <row r="91" spans="1:10" x14ac:dyDescent="0.25">
      <c r="A91" s="123" t="s">
        <v>199</v>
      </c>
      <c r="B91" s="214">
        <v>0</v>
      </c>
      <c r="C91" s="214">
        <v>9.9828910000000007E-2</v>
      </c>
      <c r="D91" s="214">
        <v>0</v>
      </c>
      <c r="E91" s="214">
        <v>7.4144559999999998E-2</v>
      </c>
      <c r="F91" s="214">
        <v>0.12373391</v>
      </c>
      <c r="G91" s="214">
        <v>0</v>
      </c>
      <c r="H91" s="214">
        <v>3.3388000000000001E-2</v>
      </c>
      <c r="I91" s="214">
        <v>0.12273789</v>
      </c>
      <c r="J91" s="214">
        <v>0.19787847</v>
      </c>
    </row>
    <row r="92" spans="1:10" x14ac:dyDescent="0.25">
      <c r="A92" s="123" t="s">
        <v>221</v>
      </c>
      <c r="B92" s="214">
        <v>0</v>
      </c>
      <c r="C92" s="214">
        <v>9.8260139999999996E-2</v>
      </c>
      <c r="D92" s="214">
        <v>0</v>
      </c>
      <c r="E92" s="214">
        <v>0</v>
      </c>
      <c r="F92" s="214">
        <v>0</v>
      </c>
      <c r="G92" s="214">
        <v>0</v>
      </c>
      <c r="H92" s="214">
        <v>8.6774000000000004E-2</v>
      </c>
      <c r="I92" s="214">
        <v>0.12130022</v>
      </c>
      <c r="J92" s="214">
        <v>0</v>
      </c>
    </row>
    <row r="93" spans="1:10" x14ac:dyDescent="0.25">
      <c r="A93" s="123" t="s">
        <v>206</v>
      </c>
      <c r="B93" s="214">
        <v>0</v>
      </c>
      <c r="C93" s="214">
        <v>4.1206329999999999E-2</v>
      </c>
      <c r="D93" s="214">
        <v>0</v>
      </c>
      <c r="E93" s="214">
        <v>0.34279404999999996</v>
      </c>
      <c r="F93" s="214">
        <v>4.7910699999999997E-3</v>
      </c>
      <c r="G93" s="214">
        <v>0</v>
      </c>
      <c r="H93" s="214">
        <v>1.8847950000000002E-2</v>
      </c>
      <c r="I93" s="214">
        <v>0.11969858999999999</v>
      </c>
      <c r="J93" s="214">
        <v>0.34756512000000001</v>
      </c>
    </row>
    <row r="94" spans="1:10" x14ac:dyDescent="0.25">
      <c r="A94" s="123" t="s">
        <v>155</v>
      </c>
      <c r="B94" s="214">
        <v>0</v>
      </c>
      <c r="C94" s="214">
        <v>9.8706009999999997E-2</v>
      </c>
      <c r="D94" s="214">
        <v>0</v>
      </c>
      <c r="E94" s="214">
        <v>0</v>
      </c>
      <c r="F94" s="214">
        <v>0</v>
      </c>
      <c r="G94" s="214">
        <v>0</v>
      </c>
      <c r="H94" s="214">
        <v>0</v>
      </c>
      <c r="I94" s="214">
        <v>0.11427466999999999</v>
      </c>
      <c r="J94" s="214">
        <v>0</v>
      </c>
    </row>
    <row r="95" spans="1:10" x14ac:dyDescent="0.25">
      <c r="A95" s="123" t="s">
        <v>238</v>
      </c>
      <c r="B95" s="214">
        <v>0</v>
      </c>
      <c r="C95" s="214">
        <v>2.9188E-3</v>
      </c>
      <c r="D95" s="214">
        <v>0</v>
      </c>
      <c r="E95" s="214">
        <v>0.19683355</v>
      </c>
      <c r="F95" s="214">
        <v>8.0543100000000006E-2</v>
      </c>
      <c r="G95" s="214">
        <v>0</v>
      </c>
      <c r="H95" s="214">
        <v>5.6758000000000003E-2</v>
      </c>
      <c r="I95" s="214">
        <v>0.11125072</v>
      </c>
      <c r="J95" s="214">
        <v>0.21739056000000001</v>
      </c>
    </row>
    <row r="96" spans="1:10" x14ac:dyDescent="0.25">
      <c r="A96" s="123" t="s">
        <v>231</v>
      </c>
      <c r="B96" s="214">
        <v>0</v>
      </c>
      <c r="C96" s="214">
        <v>0.10888297</v>
      </c>
      <c r="D96" s="214">
        <v>0</v>
      </c>
      <c r="E96" s="214">
        <v>0</v>
      </c>
      <c r="F96" s="214">
        <v>1.9E-3</v>
      </c>
      <c r="G96" s="214">
        <v>0</v>
      </c>
      <c r="H96" s="214">
        <v>5.9999999999999995E-4</v>
      </c>
      <c r="I96" s="214">
        <v>0.10888297</v>
      </c>
      <c r="J96" s="214">
        <v>2.65E-3</v>
      </c>
    </row>
    <row r="97" spans="1:10" x14ac:dyDescent="0.25">
      <c r="A97" s="123" t="s">
        <v>36</v>
      </c>
      <c r="B97" s="214">
        <v>0</v>
      </c>
      <c r="C97" s="214">
        <v>1.3282300000000001E-3</v>
      </c>
      <c r="D97" s="214">
        <v>0</v>
      </c>
      <c r="E97" s="214">
        <v>1.9089999999999998E-5</v>
      </c>
      <c r="F97" s="214">
        <v>2.410298E-2</v>
      </c>
      <c r="G97" s="214">
        <v>0</v>
      </c>
      <c r="H97" s="214">
        <v>9.548860000000001E-3</v>
      </c>
      <c r="I97" s="214">
        <v>0.10693678</v>
      </c>
      <c r="J97" s="214">
        <v>2.7050069999999999E-2</v>
      </c>
    </row>
    <row r="98" spans="1:10" x14ac:dyDescent="0.25">
      <c r="A98" s="123" t="s">
        <v>7</v>
      </c>
      <c r="B98" s="214">
        <v>0</v>
      </c>
      <c r="C98" s="214">
        <v>0.10475771</v>
      </c>
      <c r="D98" s="214">
        <v>0</v>
      </c>
      <c r="E98" s="214">
        <v>4.9477639999999996E-2</v>
      </c>
      <c r="F98" s="214">
        <v>0</v>
      </c>
      <c r="G98" s="214">
        <v>0</v>
      </c>
      <c r="H98" s="214">
        <v>0</v>
      </c>
      <c r="I98" s="214">
        <v>0.10475771</v>
      </c>
      <c r="J98" s="214">
        <v>4.9477639999999996E-2</v>
      </c>
    </row>
    <row r="99" spans="1:10" x14ac:dyDescent="0.25">
      <c r="A99" s="123" t="s">
        <v>195</v>
      </c>
      <c r="B99" s="214">
        <v>8.6836960000000005E-2</v>
      </c>
      <c r="C99" s="214">
        <v>7.2914599999999996E-3</v>
      </c>
      <c r="D99" s="214">
        <v>0</v>
      </c>
      <c r="E99" s="214">
        <v>0.38728721999999999</v>
      </c>
      <c r="F99" s="214">
        <v>2.7679883100000002</v>
      </c>
      <c r="G99" s="214">
        <v>0</v>
      </c>
      <c r="H99" s="214">
        <v>1.0902240000000001</v>
      </c>
      <c r="I99" s="214">
        <v>9.7103830000000002E-2</v>
      </c>
      <c r="J99" s="214">
        <v>0.7373026800000001</v>
      </c>
    </row>
    <row r="100" spans="1:10" x14ac:dyDescent="0.25">
      <c r="A100" s="123" t="s">
        <v>149</v>
      </c>
      <c r="B100" s="214">
        <v>0</v>
      </c>
      <c r="C100" s="214">
        <v>6.3792699999999994E-2</v>
      </c>
      <c r="D100" s="214">
        <v>0</v>
      </c>
      <c r="E100" s="214">
        <v>0</v>
      </c>
      <c r="F100" s="214">
        <v>2.0000000000000001E-4</v>
      </c>
      <c r="G100" s="214">
        <v>0</v>
      </c>
      <c r="H100" s="214">
        <v>2.2487202400000004</v>
      </c>
      <c r="I100" s="214">
        <v>9.2051509999999989E-2</v>
      </c>
      <c r="J100" s="214">
        <v>2.92209E-3</v>
      </c>
    </row>
    <row r="101" spans="1:10" x14ac:dyDescent="0.25">
      <c r="A101" s="123" t="s">
        <v>136</v>
      </c>
      <c r="B101" s="214">
        <v>0</v>
      </c>
      <c r="C101" s="214">
        <v>0</v>
      </c>
      <c r="D101" s="214">
        <v>0</v>
      </c>
      <c r="E101" s="214">
        <v>0</v>
      </c>
      <c r="F101" s="214">
        <v>1.0327959999999999E-2</v>
      </c>
      <c r="G101" s="214">
        <v>0</v>
      </c>
      <c r="H101" s="214">
        <v>0.63351089999999999</v>
      </c>
      <c r="I101" s="214">
        <v>9.0096640000000006E-2</v>
      </c>
      <c r="J101" s="214">
        <v>8.269760000000001E-3</v>
      </c>
    </row>
    <row r="102" spans="1:10" x14ac:dyDescent="0.25">
      <c r="A102" s="123" t="s">
        <v>107</v>
      </c>
      <c r="B102" s="214">
        <v>0</v>
      </c>
      <c r="C102" s="214">
        <v>0</v>
      </c>
      <c r="D102" s="214">
        <v>0</v>
      </c>
      <c r="E102" s="214">
        <v>5.9259600000000001E-3</v>
      </c>
      <c r="F102" s="214">
        <v>3.1724099999999998E-2</v>
      </c>
      <c r="G102" s="214">
        <v>0</v>
      </c>
      <c r="H102" s="214">
        <v>2.8177000000000001E-2</v>
      </c>
      <c r="I102" s="214">
        <v>8.2429309999999992E-2</v>
      </c>
      <c r="J102" s="214">
        <v>3.9939059999999998E-2</v>
      </c>
    </row>
    <row r="103" spans="1:10" x14ac:dyDescent="0.25">
      <c r="A103" s="123" t="s">
        <v>150</v>
      </c>
      <c r="B103" s="214">
        <v>0</v>
      </c>
      <c r="C103" s="214">
        <v>0</v>
      </c>
      <c r="D103" s="214">
        <v>0</v>
      </c>
      <c r="E103" s="214">
        <v>0</v>
      </c>
      <c r="F103" s="214">
        <v>0</v>
      </c>
      <c r="G103" s="214">
        <v>0</v>
      </c>
      <c r="H103" s="214">
        <v>5.5000000000000002E-5</v>
      </c>
      <c r="I103" s="214">
        <v>7.4832780000000002E-2</v>
      </c>
      <c r="J103" s="214">
        <v>1.6899999999999999E-4</v>
      </c>
    </row>
    <row r="104" spans="1:10" x14ac:dyDescent="0.25">
      <c r="A104" s="123" t="s">
        <v>203</v>
      </c>
      <c r="B104" s="214">
        <v>0</v>
      </c>
      <c r="C104" s="214">
        <v>4.7231800000000004E-3</v>
      </c>
      <c r="D104" s="214">
        <v>0</v>
      </c>
      <c r="E104" s="214">
        <v>0</v>
      </c>
      <c r="F104" s="214">
        <v>0</v>
      </c>
      <c r="G104" s="214">
        <v>0</v>
      </c>
      <c r="H104" s="214">
        <v>7.6456999999999997E-2</v>
      </c>
      <c r="I104" s="214">
        <v>6.9745789999999988E-2</v>
      </c>
      <c r="J104" s="214">
        <v>0</v>
      </c>
    </row>
    <row r="105" spans="1:10" x14ac:dyDescent="0.25">
      <c r="A105" s="123" t="s">
        <v>204</v>
      </c>
      <c r="B105" s="214">
        <v>0</v>
      </c>
      <c r="C105" s="214">
        <v>6.9708320000000004E-2</v>
      </c>
      <c r="D105" s="214">
        <v>5.0000000000000001E-4</v>
      </c>
      <c r="E105" s="214">
        <v>7.1939030000000001E-2</v>
      </c>
      <c r="F105" s="214">
        <v>2.4246903199999998</v>
      </c>
      <c r="G105" s="214">
        <v>0</v>
      </c>
      <c r="H105" s="214">
        <v>0.21671899999999999</v>
      </c>
      <c r="I105" s="214">
        <v>6.9208320000000004E-2</v>
      </c>
      <c r="J105" s="214">
        <v>2.59128179</v>
      </c>
    </row>
    <row r="106" spans="1:10" x14ac:dyDescent="0.25">
      <c r="A106" s="123" t="s">
        <v>240</v>
      </c>
      <c r="B106" s="214">
        <v>0</v>
      </c>
      <c r="C106" s="214">
        <v>0</v>
      </c>
      <c r="D106" s="214">
        <v>0</v>
      </c>
      <c r="E106" s="214">
        <v>1.4158180000000001E-2</v>
      </c>
      <c r="F106" s="214">
        <v>0.16771001000000002</v>
      </c>
      <c r="G106" s="214">
        <v>0</v>
      </c>
      <c r="H106" s="214">
        <v>1.1822176200000001</v>
      </c>
      <c r="I106" s="214">
        <v>6.0346790000000004E-2</v>
      </c>
      <c r="J106" s="214">
        <v>0.30577763000000002</v>
      </c>
    </row>
    <row r="107" spans="1:10" x14ac:dyDescent="0.25">
      <c r="A107" s="123" t="s">
        <v>133</v>
      </c>
      <c r="B107" s="214">
        <v>0</v>
      </c>
      <c r="C107" s="214">
        <v>5.488022E-2</v>
      </c>
      <c r="D107" s="214">
        <v>0</v>
      </c>
      <c r="E107" s="214">
        <v>1.2683620000000001E-2</v>
      </c>
      <c r="F107" s="214">
        <v>1.70835E-3</v>
      </c>
      <c r="G107" s="214">
        <v>0</v>
      </c>
      <c r="H107" s="214">
        <v>7.1140325099999995</v>
      </c>
      <c r="I107" s="214">
        <v>5.9921459999999996E-2</v>
      </c>
      <c r="J107" s="214">
        <v>1.4391969999999999E-2</v>
      </c>
    </row>
    <row r="108" spans="1:10" x14ac:dyDescent="0.25">
      <c r="A108" s="123" t="s">
        <v>135</v>
      </c>
      <c r="B108" s="214">
        <v>2.239764E-2</v>
      </c>
      <c r="C108" s="214">
        <v>4.5304690000000002E-2</v>
      </c>
      <c r="D108" s="214">
        <v>0</v>
      </c>
      <c r="E108" s="214">
        <v>6.7103500000000003E-3</v>
      </c>
      <c r="F108" s="214">
        <v>4.8489600000000002E-3</v>
      </c>
      <c r="G108" s="214">
        <v>0</v>
      </c>
      <c r="H108" s="214">
        <v>0.92148443000000002</v>
      </c>
      <c r="I108" s="214">
        <v>5.6578699999999996E-2</v>
      </c>
      <c r="J108" s="214">
        <v>7.9171999999999992E-3</v>
      </c>
    </row>
    <row r="109" spans="1:10" x14ac:dyDescent="0.25">
      <c r="A109" s="123" t="s">
        <v>237</v>
      </c>
      <c r="B109" s="214">
        <v>1.4977E-4</v>
      </c>
      <c r="C109" s="214">
        <v>5.9985000000000004E-3</v>
      </c>
      <c r="D109" s="214">
        <v>0</v>
      </c>
      <c r="E109" s="214">
        <v>5.9077289999999998E-2</v>
      </c>
      <c r="F109" s="214">
        <v>0.13821617</v>
      </c>
      <c r="G109" s="214">
        <v>0</v>
      </c>
      <c r="H109" s="214">
        <v>0.21041499999999999</v>
      </c>
      <c r="I109" s="214">
        <v>5.1350150000000004E-2</v>
      </c>
      <c r="J109" s="214">
        <v>0.13622318999999999</v>
      </c>
    </row>
    <row r="110" spans="1:10" x14ac:dyDescent="0.25">
      <c r="A110" s="123" t="s">
        <v>251</v>
      </c>
      <c r="B110" s="214">
        <v>0</v>
      </c>
      <c r="C110" s="214">
        <v>1.7113779999999999E-2</v>
      </c>
      <c r="D110" s="214">
        <v>0</v>
      </c>
      <c r="E110" s="214">
        <v>1.47276E-3</v>
      </c>
      <c r="F110" s="214">
        <v>1.9650000000000002E-3</v>
      </c>
      <c r="G110" s="214">
        <v>0</v>
      </c>
      <c r="H110" s="214">
        <v>2.1900000000000001E-3</v>
      </c>
      <c r="I110" s="214">
        <v>4.761029E-2</v>
      </c>
      <c r="J110" s="214">
        <v>5.0391899999999998E-3</v>
      </c>
    </row>
    <row r="111" spans="1:10" x14ac:dyDescent="0.25">
      <c r="A111" s="123" t="s">
        <v>188</v>
      </c>
      <c r="B111" s="214">
        <v>0</v>
      </c>
      <c r="C111" s="214">
        <v>0</v>
      </c>
      <c r="D111" s="214">
        <v>0</v>
      </c>
      <c r="E111" s="214">
        <v>0</v>
      </c>
      <c r="F111" s="214">
        <v>0</v>
      </c>
      <c r="G111" s="214">
        <v>0</v>
      </c>
      <c r="H111" s="214">
        <v>0</v>
      </c>
      <c r="I111" s="214">
        <v>4.7287949999999995E-2</v>
      </c>
      <c r="J111" s="214">
        <v>0</v>
      </c>
    </row>
    <row r="112" spans="1:10" x14ac:dyDescent="0.25">
      <c r="A112" s="123" t="s">
        <v>197</v>
      </c>
      <c r="B112" s="214">
        <v>0.55960597999999995</v>
      </c>
      <c r="C112" s="214">
        <v>3.8857419999999997E-2</v>
      </c>
      <c r="D112" s="214">
        <v>0</v>
      </c>
      <c r="E112" s="214">
        <v>0.45452403000000002</v>
      </c>
      <c r="F112" s="214">
        <v>7.6979392699999991</v>
      </c>
      <c r="G112" s="214">
        <v>0</v>
      </c>
      <c r="H112" s="214">
        <v>0.24754956</v>
      </c>
      <c r="I112" s="214">
        <v>4.5759710000000002E-2</v>
      </c>
      <c r="J112" s="214">
        <v>0.45452403000000002</v>
      </c>
    </row>
    <row r="113" spans="1:10" x14ac:dyDescent="0.25">
      <c r="A113" s="123" t="s">
        <v>88</v>
      </c>
      <c r="B113" s="214">
        <v>0</v>
      </c>
      <c r="C113" s="214">
        <v>1.62363E-3</v>
      </c>
      <c r="D113" s="214">
        <v>0</v>
      </c>
      <c r="E113" s="214">
        <v>0</v>
      </c>
      <c r="F113" s="214">
        <v>0</v>
      </c>
      <c r="G113" s="214">
        <v>0</v>
      </c>
      <c r="H113" s="214">
        <v>2.3719E-2</v>
      </c>
      <c r="I113" s="214">
        <v>4.4696010000000001E-2</v>
      </c>
      <c r="J113" s="214">
        <v>0</v>
      </c>
    </row>
    <row r="114" spans="1:10" x14ac:dyDescent="0.25">
      <c r="A114" s="123" t="s">
        <v>66</v>
      </c>
      <c r="B114" s="214">
        <v>4.6657386500000007</v>
      </c>
      <c r="C114" s="214">
        <v>4.2500000000000003E-2</v>
      </c>
      <c r="D114" s="214">
        <v>0</v>
      </c>
      <c r="E114" s="214">
        <v>0</v>
      </c>
      <c r="F114" s="214">
        <v>0</v>
      </c>
      <c r="G114" s="214">
        <v>0</v>
      </c>
      <c r="H114" s="214">
        <v>1.4577635600000001</v>
      </c>
      <c r="I114" s="214">
        <v>4.2500000000000003E-2</v>
      </c>
      <c r="J114" s="214">
        <v>0</v>
      </c>
    </row>
    <row r="115" spans="1:10" x14ac:dyDescent="0.25">
      <c r="A115" s="123" t="s">
        <v>252</v>
      </c>
      <c r="B115" s="214">
        <v>0</v>
      </c>
      <c r="C115" s="214">
        <v>9.6672000000000001E-4</v>
      </c>
      <c r="D115" s="214">
        <v>0</v>
      </c>
      <c r="E115" s="214">
        <v>8.4849090000000002E-2</v>
      </c>
      <c r="F115" s="214">
        <v>0</v>
      </c>
      <c r="G115" s="214">
        <v>0</v>
      </c>
      <c r="H115" s="214">
        <v>0.221299</v>
      </c>
      <c r="I115" s="214">
        <v>4.2101559999999996E-2</v>
      </c>
      <c r="J115" s="214">
        <v>8.4849090000000002E-2</v>
      </c>
    </row>
    <row r="116" spans="1:10" x14ac:dyDescent="0.25">
      <c r="A116" s="123" t="s">
        <v>255</v>
      </c>
      <c r="B116" s="214">
        <v>0</v>
      </c>
      <c r="C116" s="214">
        <v>7.9709499999999992E-3</v>
      </c>
      <c r="D116" s="214">
        <v>0</v>
      </c>
      <c r="E116" s="214">
        <v>0</v>
      </c>
      <c r="F116" s="214">
        <v>2.113379E-2</v>
      </c>
      <c r="G116" s="214">
        <v>0</v>
      </c>
      <c r="H116" s="214">
        <v>8.9681999999999998E-2</v>
      </c>
      <c r="I116" s="214">
        <v>4.0748769999999997E-2</v>
      </c>
      <c r="J116" s="214">
        <v>2.2177470000000001E-2</v>
      </c>
    </row>
    <row r="117" spans="1:10" x14ac:dyDescent="0.25">
      <c r="A117" s="123" t="s">
        <v>117</v>
      </c>
      <c r="B117" s="214">
        <v>0</v>
      </c>
      <c r="C117" s="214">
        <v>1.46765E-2</v>
      </c>
      <c r="D117" s="214">
        <v>0</v>
      </c>
      <c r="E117" s="214">
        <v>3.5100399999999999E-3</v>
      </c>
      <c r="F117" s="214">
        <v>2.317752E-2</v>
      </c>
      <c r="G117" s="214">
        <v>0</v>
      </c>
      <c r="H117" s="214">
        <v>0.36722199999999999</v>
      </c>
      <c r="I117" s="214">
        <v>3.7774370000000002E-2</v>
      </c>
      <c r="J117" s="214">
        <v>2.268446E-2</v>
      </c>
    </row>
    <row r="118" spans="1:10" x14ac:dyDescent="0.25">
      <c r="A118" s="123" t="s">
        <v>159</v>
      </c>
      <c r="B118" s="214">
        <v>1.8235759999999997E-2</v>
      </c>
      <c r="C118" s="214">
        <v>0</v>
      </c>
      <c r="D118" s="214">
        <v>0</v>
      </c>
      <c r="E118" s="214">
        <v>0</v>
      </c>
      <c r="F118" s="214">
        <v>7.1170200000000008E-3</v>
      </c>
      <c r="G118" s="214">
        <v>0</v>
      </c>
      <c r="H118" s="214">
        <v>0</v>
      </c>
      <c r="I118" s="214">
        <v>3.6158760000000005E-2</v>
      </c>
      <c r="J118" s="214">
        <v>0</v>
      </c>
    </row>
    <row r="119" spans="1:10" x14ac:dyDescent="0.25">
      <c r="A119" s="123" t="s">
        <v>35</v>
      </c>
      <c r="B119" s="214">
        <v>0</v>
      </c>
      <c r="C119" s="214">
        <v>0.14316667999999999</v>
      </c>
      <c r="D119" s="214">
        <v>0.11674</v>
      </c>
      <c r="E119" s="214">
        <v>1.226607E-2</v>
      </c>
      <c r="F119" s="214">
        <v>5.2277199999999999E-3</v>
      </c>
      <c r="G119" s="214">
        <v>0</v>
      </c>
      <c r="H119" s="214">
        <v>33.969611460000003</v>
      </c>
      <c r="I119" s="214">
        <v>3.5433510000000001E-2</v>
      </c>
      <c r="J119" s="214">
        <v>1.7773790000000001E-2</v>
      </c>
    </row>
    <row r="120" spans="1:10" x14ac:dyDescent="0.25">
      <c r="A120" s="123" t="s">
        <v>25</v>
      </c>
      <c r="B120" s="214">
        <v>0</v>
      </c>
      <c r="C120" s="214">
        <v>2.22258E-3</v>
      </c>
      <c r="D120" s="214">
        <v>0</v>
      </c>
      <c r="E120" s="214">
        <v>0</v>
      </c>
      <c r="F120" s="214">
        <v>0</v>
      </c>
      <c r="G120" s="214">
        <v>0</v>
      </c>
      <c r="H120" s="214">
        <v>1.0000000000000001E-5</v>
      </c>
      <c r="I120" s="214">
        <v>3.3952719999999999E-2</v>
      </c>
      <c r="J120" s="214">
        <v>4.0000000000000003E-5</v>
      </c>
    </row>
    <row r="121" spans="1:10" x14ac:dyDescent="0.25">
      <c r="A121" s="123" t="s">
        <v>227</v>
      </c>
      <c r="B121" s="214">
        <v>0</v>
      </c>
      <c r="C121" s="214">
        <v>0</v>
      </c>
      <c r="D121" s="214">
        <v>0</v>
      </c>
      <c r="E121" s="214">
        <v>0</v>
      </c>
      <c r="F121" s="214">
        <v>0</v>
      </c>
      <c r="G121" s="214">
        <v>0</v>
      </c>
      <c r="H121" s="214">
        <v>2.189E-3</v>
      </c>
      <c r="I121" s="214">
        <v>3.1962279999999996E-2</v>
      </c>
      <c r="J121" s="214">
        <v>0</v>
      </c>
    </row>
    <row r="122" spans="1:10" x14ac:dyDescent="0.25">
      <c r="A122" s="123" t="s">
        <v>185</v>
      </c>
      <c r="B122" s="214">
        <v>0</v>
      </c>
      <c r="C122" s="214">
        <v>1.6881709999999998E-2</v>
      </c>
      <c r="D122" s="214">
        <v>0</v>
      </c>
      <c r="E122" s="214">
        <v>0</v>
      </c>
      <c r="F122" s="214">
        <v>1E-4</v>
      </c>
      <c r="G122" s="214">
        <v>0</v>
      </c>
      <c r="H122" s="214">
        <v>0.70956893999999993</v>
      </c>
      <c r="I122" s="214">
        <v>3.1372700000000003E-2</v>
      </c>
      <c r="J122" s="214">
        <v>1E-4</v>
      </c>
    </row>
    <row r="123" spans="1:10" x14ac:dyDescent="0.25">
      <c r="A123" s="123" t="s">
        <v>539</v>
      </c>
      <c r="B123" s="214">
        <v>0.44564461999999999</v>
      </c>
      <c r="C123" s="214">
        <v>2.8596699999999999E-3</v>
      </c>
      <c r="D123" s="214">
        <v>0</v>
      </c>
      <c r="E123" s="214">
        <v>0</v>
      </c>
      <c r="F123" s="214">
        <v>401.25389998000003</v>
      </c>
      <c r="G123" s="214">
        <v>0</v>
      </c>
      <c r="H123" s="214">
        <v>0</v>
      </c>
      <c r="I123" s="214">
        <v>2.9455200000000001E-2</v>
      </c>
      <c r="J123" s="214">
        <v>401.25389998000003</v>
      </c>
    </row>
    <row r="124" spans="1:10" x14ac:dyDescent="0.25">
      <c r="A124" s="123" t="s">
        <v>202</v>
      </c>
      <c r="B124" s="214">
        <v>0</v>
      </c>
      <c r="C124" s="214">
        <v>2.752288E-2</v>
      </c>
      <c r="D124" s="214">
        <v>0</v>
      </c>
      <c r="E124" s="214">
        <v>4.1806173300000005</v>
      </c>
      <c r="F124" s="214">
        <v>0.10027302</v>
      </c>
      <c r="G124" s="214">
        <v>0</v>
      </c>
      <c r="H124" s="214">
        <v>1.29171273</v>
      </c>
      <c r="I124" s="214">
        <v>2.8071369999999998E-2</v>
      </c>
      <c r="J124" s="214">
        <v>4.28089035</v>
      </c>
    </row>
    <row r="125" spans="1:10" x14ac:dyDescent="0.25">
      <c r="A125" s="123" t="s">
        <v>256</v>
      </c>
      <c r="B125" s="214">
        <v>0</v>
      </c>
      <c r="C125" s="214">
        <v>2.1731999999999999E-4</v>
      </c>
      <c r="D125" s="214">
        <v>0</v>
      </c>
      <c r="E125" s="214">
        <v>2.64145E-2</v>
      </c>
      <c r="F125" s="214">
        <v>1.03199E-2</v>
      </c>
      <c r="G125" s="214">
        <v>0</v>
      </c>
      <c r="H125" s="214">
        <v>0.39342518999999998</v>
      </c>
      <c r="I125" s="214">
        <v>2.7563589999999999E-2</v>
      </c>
      <c r="J125" s="214">
        <v>0.10700999999999999</v>
      </c>
    </row>
    <row r="126" spans="1:10" x14ac:dyDescent="0.25">
      <c r="A126" s="123" t="s">
        <v>163</v>
      </c>
      <c r="B126" s="214">
        <v>0</v>
      </c>
      <c r="C126" s="214">
        <v>0</v>
      </c>
      <c r="D126" s="214">
        <v>0</v>
      </c>
      <c r="E126" s="214">
        <v>1.6373540000000002E-2</v>
      </c>
      <c r="F126" s="214">
        <v>0</v>
      </c>
      <c r="G126" s="214">
        <v>0</v>
      </c>
      <c r="H126" s="214">
        <v>0</v>
      </c>
      <c r="I126" s="214">
        <v>2.6800000000000001E-2</v>
      </c>
      <c r="J126" s="214">
        <v>1.6373540000000002E-2</v>
      </c>
    </row>
    <row r="127" spans="1:10" x14ac:dyDescent="0.25">
      <c r="A127" s="123" t="s">
        <v>98</v>
      </c>
      <c r="B127" s="214">
        <v>0</v>
      </c>
      <c r="C127" s="214">
        <v>0</v>
      </c>
      <c r="D127" s="214">
        <v>0</v>
      </c>
      <c r="E127" s="214">
        <v>0</v>
      </c>
      <c r="F127" s="214">
        <v>0</v>
      </c>
      <c r="G127" s="214">
        <v>0</v>
      </c>
      <c r="H127" s="214">
        <v>0</v>
      </c>
      <c r="I127" s="214">
        <v>2.3913E-2</v>
      </c>
      <c r="J127" s="214">
        <v>0</v>
      </c>
    </row>
    <row r="128" spans="1:10" x14ac:dyDescent="0.25">
      <c r="A128" s="123" t="s">
        <v>32</v>
      </c>
      <c r="B128" s="214">
        <v>0</v>
      </c>
      <c r="C128" s="214">
        <v>0</v>
      </c>
      <c r="D128" s="214">
        <v>0</v>
      </c>
      <c r="E128" s="214">
        <v>0</v>
      </c>
      <c r="F128" s="214">
        <v>0</v>
      </c>
      <c r="G128" s="214">
        <v>0</v>
      </c>
      <c r="H128" s="214">
        <v>4.2509999999999996E-3</v>
      </c>
      <c r="I128" s="214">
        <v>2.2873419999999998E-2</v>
      </c>
      <c r="J128" s="214">
        <v>0</v>
      </c>
    </row>
    <row r="129" spans="1:10" x14ac:dyDescent="0.25">
      <c r="A129" s="123" t="s">
        <v>187</v>
      </c>
      <c r="B129" s="214">
        <v>0</v>
      </c>
      <c r="C129" s="214">
        <v>0</v>
      </c>
      <c r="D129" s="214">
        <v>0</v>
      </c>
      <c r="E129" s="214">
        <v>1.1337750000000001E-2</v>
      </c>
      <c r="F129" s="214">
        <v>0</v>
      </c>
      <c r="G129" s="214">
        <v>0</v>
      </c>
      <c r="H129" s="214">
        <v>1.5E-3</v>
      </c>
      <c r="I129" s="214">
        <v>2.2260810000000002E-2</v>
      </c>
      <c r="J129" s="214">
        <v>1.1337750000000001E-2</v>
      </c>
    </row>
    <row r="130" spans="1:10" x14ac:dyDescent="0.25">
      <c r="A130" s="123" t="s">
        <v>146</v>
      </c>
      <c r="B130" s="214">
        <v>0</v>
      </c>
      <c r="C130" s="214">
        <v>5.2882099999999998E-3</v>
      </c>
      <c r="D130" s="214">
        <v>0</v>
      </c>
      <c r="E130" s="214">
        <v>0</v>
      </c>
      <c r="F130" s="214">
        <v>0</v>
      </c>
      <c r="G130" s="214">
        <v>0</v>
      </c>
      <c r="H130" s="214">
        <v>0</v>
      </c>
      <c r="I130" s="214">
        <v>2.0344599999999997E-2</v>
      </c>
      <c r="J130" s="214">
        <v>0</v>
      </c>
    </row>
    <row r="131" spans="1:10" x14ac:dyDescent="0.25">
      <c r="A131" s="123" t="s">
        <v>16</v>
      </c>
      <c r="B131" s="214">
        <v>0</v>
      </c>
      <c r="C131" s="214">
        <v>0</v>
      </c>
      <c r="D131" s="214">
        <v>0</v>
      </c>
      <c r="E131" s="214">
        <v>0</v>
      </c>
      <c r="F131" s="214">
        <v>0</v>
      </c>
      <c r="G131" s="214">
        <v>0</v>
      </c>
      <c r="H131" s="214">
        <v>0</v>
      </c>
      <c r="I131" s="214">
        <v>1.84432E-2</v>
      </c>
      <c r="J131" s="214">
        <v>0</v>
      </c>
    </row>
    <row r="132" spans="1:10" x14ac:dyDescent="0.25">
      <c r="A132" s="123" t="s">
        <v>148</v>
      </c>
      <c r="B132" s="214">
        <v>0</v>
      </c>
      <c r="C132" s="214">
        <v>0</v>
      </c>
      <c r="D132" s="214">
        <v>0</v>
      </c>
      <c r="E132" s="214">
        <v>0</v>
      </c>
      <c r="F132" s="214">
        <v>1.5649699999999999E-3</v>
      </c>
      <c r="G132" s="214">
        <v>0</v>
      </c>
      <c r="H132" s="214">
        <v>0.55717899999999998</v>
      </c>
      <c r="I132" s="214">
        <v>1.7382390000000001E-2</v>
      </c>
      <c r="J132" s="214">
        <v>1.73544E-3</v>
      </c>
    </row>
    <row r="133" spans="1:10" x14ac:dyDescent="0.25">
      <c r="A133" s="123" t="s">
        <v>235</v>
      </c>
      <c r="B133" s="214">
        <v>1.4999999999999999E-4</v>
      </c>
      <c r="C133" s="214">
        <v>1.745731E-2</v>
      </c>
      <c r="D133" s="214">
        <v>1.3999999999999999E-4</v>
      </c>
      <c r="E133" s="214">
        <v>7.4867820000000002E-2</v>
      </c>
      <c r="F133" s="214">
        <v>9.1669999999999998E-3</v>
      </c>
      <c r="G133" s="214">
        <v>0</v>
      </c>
      <c r="H133" s="214">
        <v>3.0379999999999999E-3</v>
      </c>
      <c r="I133" s="214">
        <v>1.7317310000000002E-2</v>
      </c>
      <c r="J133" s="214">
        <v>8.6784820000000013E-2</v>
      </c>
    </row>
    <row r="134" spans="1:10" x14ac:dyDescent="0.25">
      <c r="A134" s="123" t="s">
        <v>173</v>
      </c>
      <c r="B134" s="214">
        <v>0</v>
      </c>
      <c r="C134" s="214">
        <v>1.06346E-3</v>
      </c>
      <c r="D134" s="214">
        <v>0</v>
      </c>
      <c r="E134" s="214">
        <v>0</v>
      </c>
      <c r="F134" s="214">
        <v>7.3116000000000001E-4</v>
      </c>
      <c r="G134" s="214">
        <v>0</v>
      </c>
      <c r="H134" s="214">
        <v>1.7616E-2</v>
      </c>
      <c r="I134" s="214">
        <v>1.7053930000000002E-2</v>
      </c>
      <c r="J134" s="214">
        <v>7.3116000000000001E-4</v>
      </c>
    </row>
    <row r="135" spans="1:10" x14ac:dyDescent="0.25">
      <c r="A135" s="123" t="s">
        <v>140</v>
      </c>
      <c r="B135" s="214">
        <v>0</v>
      </c>
      <c r="C135" s="214">
        <v>0</v>
      </c>
      <c r="D135" s="214">
        <v>0</v>
      </c>
      <c r="E135" s="214">
        <v>0</v>
      </c>
      <c r="F135" s="214">
        <v>0</v>
      </c>
      <c r="G135" s="214">
        <v>0</v>
      </c>
      <c r="H135" s="214">
        <v>0</v>
      </c>
      <c r="I135" s="214">
        <v>1.6118209999999997E-2</v>
      </c>
      <c r="J135" s="214">
        <v>0</v>
      </c>
    </row>
    <row r="136" spans="1:10" x14ac:dyDescent="0.25">
      <c r="A136" s="123" t="s">
        <v>241</v>
      </c>
      <c r="B136" s="214">
        <v>0</v>
      </c>
      <c r="C136" s="214">
        <v>1.5564680000000001E-2</v>
      </c>
      <c r="D136" s="214">
        <v>0</v>
      </c>
      <c r="E136" s="214">
        <v>0</v>
      </c>
      <c r="F136" s="214">
        <v>0</v>
      </c>
      <c r="G136" s="214">
        <v>0</v>
      </c>
      <c r="H136" s="214">
        <v>0</v>
      </c>
      <c r="I136" s="214">
        <v>1.5564680000000001E-2</v>
      </c>
      <c r="J136" s="214">
        <v>9.4983000000000003E-4</v>
      </c>
    </row>
    <row r="137" spans="1:10" x14ac:dyDescent="0.25">
      <c r="A137" s="123" t="s">
        <v>22</v>
      </c>
      <c r="B137" s="214">
        <v>0</v>
      </c>
      <c r="C137" s="214">
        <v>0</v>
      </c>
      <c r="D137" s="214">
        <v>0</v>
      </c>
      <c r="E137" s="214">
        <v>3.5325100000000004E-3</v>
      </c>
      <c r="F137" s="214">
        <v>0.56162445999999999</v>
      </c>
      <c r="G137" s="214">
        <v>0</v>
      </c>
      <c r="H137" s="214">
        <v>0</v>
      </c>
      <c r="I137" s="214">
        <v>1.540769E-2</v>
      </c>
      <c r="J137" s="214">
        <v>0.56517697</v>
      </c>
    </row>
    <row r="138" spans="1:10" x14ac:dyDescent="0.25">
      <c r="A138" s="123" t="s">
        <v>236</v>
      </c>
      <c r="B138" s="214">
        <v>0</v>
      </c>
      <c r="C138" s="214">
        <v>1.6000000000000001E-4</v>
      </c>
      <c r="D138" s="214">
        <v>0</v>
      </c>
      <c r="E138" s="214">
        <v>4.3668000000000005E-3</v>
      </c>
      <c r="F138" s="214">
        <v>1E-4</v>
      </c>
      <c r="G138" s="214">
        <v>0</v>
      </c>
      <c r="H138" s="214">
        <v>5.7559999999999998E-3</v>
      </c>
      <c r="I138" s="214">
        <v>1.444351E-2</v>
      </c>
      <c r="J138" s="214">
        <v>4.4667999999999999E-3</v>
      </c>
    </row>
    <row r="139" spans="1:10" x14ac:dyDescent="0.25">
      <c r="A139" s="123" t="s">
        <v>121</v>
      </c>
      <c r="B139" s="214">
        <v>0</v>
      </c>
      <c r="C139" s="214">
        <v>0</v>
      </c>
      <c r="D139" s="214">
        <v>0</v>
      </c>
      <c r="E139" s="214">
        <v>0</v>
      </c>
      <c r="F139" s="214">
        <v>7.8506220000000002E-2</v>
      </c>
      <c r="G139" s="214">
        <v>0</v>
      </c>
      <c r="H139" s="214">
        <v>0</v>
      </c>
      <c r="I139" s="214">
        <v>1.3618700000000001E-2</v>
      </c>
      <c r="J139" s="214">
        <v>7.8506220000000002E-2</v>
      </c>
    </row>
    <row r="140" spans="1:10" x14ac:dyDescent="0.25">
      <c r="A140" s="123" t="s">
        <v>120</v>
      </c>
      <c r="B140" s="214">
        <v>0</v>
      </c>
      <c r="C140" s="214">
        <v>0</v>
      </c>
      <c r="D140" s="214">
        <v>0</v>
      </c>
      <c r="E140" s="214">
        <v>5.0823500000000002E-3</v>
      </c>
      <c r="F140" s="214">
        <v>3.9549199999999998E-3</v>
      </c>
      <c r="G140" s="214">
        <v>0</v>
      </c>
      <c r="H140" s="214">
        <v>1.02E-4</v>
      </c>
      <c r="I140" s="214">
        <v>1.2788219999999999E-2</v>
      </c>
      <c r="J140" s="214">
        <v>9.03727E-3</v>
      </c>
    </row>
    <row r="141" spans="1:10" x14ac:dyDescent="0.25">
      <c r="A141" s="123" t="s">
        <v>169</v>
      </c>
      <c r="B141" s="214">
        <v>3.0000000000000001E-5</v>
      </c>
      <c r="C141" s="214">
        <v>1.0816920000000001E-2</v>
      </c>
      <c r="D141" s="214">
        <v>0</v>
      </c>
      <c r="E141" s="214">
        <v>0</v>
      </c>
      <c r="F141" s="214">
        <v>0</v>
      </c>
      <c r="G141" s="214">
        <v>0</v>
      </c>
      <c r="H141" s="214">
        <v>2.2354219799999999</v>
      </c>
      <c r="I141" s="214">
        <v>1.1877559999999999E-2</v>
      </c>
      <c r="J141" s="214">
        <v>0</v>
      </c>
    </row>
    <row r="142" spans="1:10" x14ac:dyDescent="0.25">
      <c r="A142" s="123" t="s">
        <v>91</v>
      </c>
      <c r="B142" s="214">
        <v>0</v>
      </c>
      <c r="C142" s="214">
        <v>1.0436249999999999E-2</v>
      </c>
      <c r="D142" s="214">
        <v>0</v>
      </c>
      <c r="E142" s="214">
        <v>0</v>
      </c>
      <c r="F142" s="214">
        <v>0</v>
      </c>
      <c r="G142" s="214">
        <v>0</v>
      </c>
      <c r="H142" s="214">
        <v>0</v>
      </c>
      <c r="I142" s="214">
        <v>1.0436249999999999E-2</v>
      </c>
      <c r="J142" s="214">
        <v>0</v>
      </c>
    </row>
    <row r="143" spans="1:10" x14ac:dyDescent="0.25">
      <c r="A143" s="123" t="s">
        <v>246</v>
      </c>
      <c r="B143" s="214">
        <v>0</v>
      </c>
      <c r="C143" s="214">
        <v>8.8210000000000003E-4</v>
      </c>
      <c r="D143" s="214">
        <v>0</v>
      </c>
      <c r="E143" s="214">
        <v>7.0836E-4</v>
      </c>
      <c r="F143" s="214">
        <v>2E-3</v>
      </c>
      <c r="G143" s="214">
        <v>0</v>
      </c>
      <c r="H143" s="214">
        <v>4.1909760000000004E-2</v>
      </c>
      <c r="I143" s="214">
        <v>8.3709800000000001E-3</v>
      </c>
      <c r="J143" s="214">
        <v>2.7083599999999999E-3</v>
      </c>
    </row>
    <row r="144" spans="1:10" x14ac:dyDescent="0.25">
      <c r="A144" s="123" t="s">
        <v>27</v>
      </c>
      <c r="B144" s="214">
        <v>0</v>
      </c>
      <c r="C144" s="214">
        <v>0</v>
      </c>
      <c r="D144" s="214">
        <v>0</v>
      </c>
      <c r="E144" s="214">
        <v>0</v>
      </c>
      <c r="F144" s="214">
        <v>0</v>
      </c>
      <c r="G144" s="214">
        <v>0</v>
      </c>
      <c r="H144" s="214">
        <v>0</v>
      </c>
      <c r="I144" s="214">
        <v>8.0006799999999996E-3</v>
      </c>
      <c r="J144" s="214">
        <v>6.0000000000000002E-5</v>
      </c>
    </row>
    <row r="145" spans="1:10" x14ac:dyDescent="0.25">
      <c r="A145" s="123" t="s">
        <v>50</v>
      </c>
      <c r="B145" s="214">
        <v>2.90101925</v>
      </c>
      <c r="C145" s="214">
        <v>0</v>
      </c>
      <c r="D145" s="214">
        <v>0</v>
      </c>
      <c r="E145" s="214">
        <v>0</v>
      </c>
      <c r="F145" s="214">
        <v>0</v>
      </c>
      <c r="G145" s="214">
        <v>0</v>
      </c>
      <c r="H145" s="214">
        <v>0</v>
      </c>
      <c r="I145" s="214">
        <v>7.2481099999999994E-3</v>
      </c>
      <c r="J145" s="214">
        <v>0</v>
      </c>
    </row>
    <row r="146" spans="1:10" x14ac:dyDescent="0.25">
      <c r="A146" s="123" t="s">
        <v>228</v>
      </c>
      <c r="B146" s="214">
        <v>1.7690999999999999E-4</v>
      </c>
      <c r="C146" s="214">
        <v>0</v>
      </c>
      <c r="D146" s="214">
        <v>0</v>
      </c>
      <c r="E146" s="214">
        <v>2.5432679999999999E-2</v>
      </c>
      <c r="F146" s="214">
        <v>6.2176169999999996E-2</v>
      </c>
      <c r="G146" s="214">
        <v>0</v>
      </c>
      <c r="H146" s="214">
        <v>1.06E-3</v>
      </c>
      <c r="I146" s="214">
        <v>6.6654399999999999E-3</v>
      </c>
      <c r="J146" s="214">
        <v>8.7608850000000002E-2</v>
      </c>
    </row>
    <row r="147" spans="1:10" x14ac:dyDescent="0.25">
      <c r="A147" s="123" t="s">
        <v>125</v>
      </c>
      <c r="B147" s="214">
        <v>0</v>
      </c>
      <c r="C147" s="214">
        <v>0</v>
      </c>
      <c r="D147" s="214">
        <v>0</v>
      </c>
      <c r="E147" s="214">
        <v>0</v>
      </c>
      <c r="F147" s="214">
        <v>1.1068989999999999E-2</v>
      </c>
      <c r="G147" s="214">
        <v>0</v>
      </c>
      <c r="H147" s="214">
        <v>8.5479064999999999</v>
      </c>
      <c r="I147" s="214">
        <v>6.6224999999999999E-3</v>
      </c>
      <c r="J147" s="214">
        <v>1.16383204</v>
      </c>
    </row>
    <row r="148" spans="1:10" x14ac:dyDescent="0.25">
      <c r="A148" s="123" t="s">
        <v>11</v>
      </c>
      <c r="B148" s="214">
        <v>19.964720249999999</v>
      </c>
      <c r="C148" s="214">
        <v>1.56828E-2</v>
      </c>
      <c r="D148" s="214">
        <v>9.9727999999999987E-3</v>
      </c>
      <c r="E148" s="214">
        <v>0</v>
      </c>
      <c r="F148" s="214">
        <v>17.963933559999997</v>
      </c>
      <c r="G148" s="214">
        <v>0</v>
      </c>
      <c r="H148" s="214">
        <v>8.2649865499999997</v>
      </c>
      <c r="I148" s="214">
        <v>5.7099999999999998E-3</v>
      </c>
      <c r="J148" s="214">
        <v>13.59905949</v>
      </c>
    </row>
    <row r="149" spans="1:10" x14ac:dyDescent="0.25">
      <c r="A149" s="123" t="s">
        <v>207</v>
      </c>
      <c r="B149" s="214">
        <v>0</v>
      </c>
      <c r="C149" s="214">
        <v>2.1085100000000001E-3</v>
      </c>
      <c r="D149" s="214">
        <v>0</v>
      </c>
      <c r="E149" s="214">
        <v>0</v>
      </c>
      <c r="F149" s="214">
        <v>0</v>
      </c>
      <c r="G149" s="214">
        <v>0</v>
      </c>
      <c r="H149" s="214">
        <v>3.6852000000000003E-2</v>
      </c>
      <c r="I149" s="214">
        <v>5.70851E-3</v>
      </c>
      <c r="J149" s="214">
        <v>0</v>
      </c>
    </row>
    <row r="150" spans="1:10" x14ac:dyDescent="0.25">
      <c r="A150" s="123" t="s">
        <v>225</v>
      </c>
      <c r="B150" s="214">
        <v>0</v>
      </c>
      <c r="C150" s="214">
        <v>5.6304900000000001E-3</v>
      </c>
      <c r="D150" s="214">
        <v>0</v>
      </c>
      <c r="E150" s="214">
        <v>0</v>
      </c>
      <c r="F150" s="214">
        <v>0</v>
      </c>
      <c r="G150" s="214">
        <v>0</v>
      </c>
      <c r="H150" s="214">
        <v>3.2332E-2</v>
      </c>
      <c r="I150" s="214">
        <v>5.6304900000000001E-3</v>
      </c>
      <c r="J150" s="214">
        <v>0</v>
      </c>
    </row>
    <row r="151" spans="1:10" x14ac:dyDescent="0.25">
      <c r="A151" s="123" t="s">
        <v>28</v>
      </c>
      <c r="B151" s="214">
        <v>0</v>
      </c>
      <c r="C151" s="214">
        <v>0</v>
      </c>
      <c r="D151" s="214">
        <v>0</v>
      </c>
      <c r="E151" s="214">
        <v>0</v>
      </c>
      <c r="F151" s="214">
        <v>0</v>
      </c>
      <c r="G151" s="214">
        <v>0</v>
      </c>
      <c r="H151" s="214">
        <v>0</v>
      </c>
      <c r="I151" s="214">
        <v>5.5664899999999995E-3</v>
      </c>
      <c r="J151" s="214">
        <v>3.14322E-3</v>
      </c>
    </row>
    <row r="152" spans="1:10" x14ac:dyDescent="0.25">
      <c r="A152" s="123" t="s">
        <v>208</v>
      </c>
      <c r="B152" s="214">
        <v>0</v>
      </c>
      <c r="C152" s="214">
        <v>2.4473800000000003E-3</v>
      </c>
      <c r="D152" s="214">
        <v>0</v>
      </c>
      <c r="E152" s="214">
        <v>0</v>
      </c>
      <c r="F152" s="214">
        <v>0</v>
      </c>
      <c r="G152" s="214">
        <v>0</v>
      </c>
      <c r="H152" s="214">
        <v>2.7139999999999998E-3</v>
      </c>
      <c r="I152" s="214">
        <v>5.5473800000000002E-3</v>
      </c>
      <c r="J152" s="214">
        <v>0</v>
      </c>
    </row>
    <row r="153" spans="1:10" x14ac:dyDescent="0.25">
      <c r="A153" s="123" t="s">
        <v>24</v>
      </c>
      <c r="B153" s="214">
        <v>0</v>
      </c>
      <c r="C153" s="214">
        <v>0</v>
      </c>
      <c r="D153" s="214">
        <v>0</v>
      </c>
      <c r="E153" s="214">
        <v>0</v>
      </c>
      <c r="F153" s="214">
        <v>0</v>
      </c>
      <c r="G153" s="214">
        <v>0</v>
      </c>
      <c r="H153" s="214">
        <v>5.8E-4</v>
      </c>
      <c r="I153" s="214">
        <v>5.24641E-3</v>
      </c>
      <c r="J153" s="214">
        <v>0</v>
      </c>
    </row>
    <row r="154" spans="1:10" x14ac:dyDescent="0.25">
      <c r="A154" s="123" t="s">
        <v>8</v>
      </c>
      <c r="B154" s="214">
        <v>0</v>
      </c>
      <c r="C154" s="214">
        <v>0</v>
      </c>
      <c r="D154" s="214">
        <v>0</v>
      </c>
      <c r="E154" s="214">
        <v>0</v>
      </c>
      <c r="F154" s="214">
        <v>0</v>
      </c>
      <c r="G154" s="214">
        <v>0</v>
      </c>
      <c r="H154" s="214">
        <v>1.7109399999999999</v>
      </c>
      <c r="I154" s="214">
        <v>4.4999999999999997E-3</v>
      </c>
      <c r="J154" s="214">
        <v>0</v>
      </c>
    </row>
    <row r="155" spans="1:10" x14ac:dyDescent="0.25">
      <c r="A155" s="123" t="s">
        <v>106</v>
      </c>
      <c r="B155" s="214">
        <v>0</v>
      </c>
      <c r="C155" s="214">
        <v>0</v>
      </c>
      <c r="D155" s="214">
        <v>0</v>
      </c>
      <c r="E155" s="214">
        <v>0</v>
      </c>
      <c r="F155" s="214">
        <v>0</v>
      </c>
      <c r="G155" s="214">
        <v>0</v>
      </c>
      <c r="H155" s="214">
        <v>0.428346</v>
      </c>
      <c r="I155" s="214">
        <v>4.1949999999999999E-3</v>
      </c>
      <c r="J155" s="214">
        <v>4.1570049500000001</v>
      </c>
    </row>
    <row r="156" spans="1:10" x14ac:dyDescent="0.25">
      <c r="A156" s="123" t="s">
        <v>254</v>
      </c>
      <c r="B156" s="214">
        <v>0</v>
      </c>
      <c r="C156" s="214">
        <v>0</v>
      </c>
      <c r="D156" s="214">
        <v>0</v>
      </c>
      <c r="E156" s="214">
        <v>0</v>
      </c>
      <c r="F156" s="214">
        <v>1.5378800000000001E-3</v>
      </c>
      <c r="G156" s="214">
        <v>0</v>
      </c>
      <c r="H156" s="214">
        <v>3.3244999999999997E-2</v>
      </c>
      <c r="I156" s="214">
        <v>3.9107999999999999E-3</v>
      </c>
      <c r="J156" s="214">
        <v>1E-3</v>
      </c>
    </row>
    <row r="157" spans="1:10" x14ac:dyDescent="0.25">
      <c r="A157" s="123" t="s">
        <v>141</v>
      </c>
      <c r="B157" s="214">
        <v>0</v>
      </c>
      <c r="C157" s="214">
        <v>0</v>
      </c>
      <c r="D157" s="214">
        <v>0</v>
      </c>
      <c r="E157" s="214">
        <v>0</v>
      </c>
      <c r="F157" s="214">
        <v>0</v>
      </c>
      <c r="G157" s="214">
        <v>0</v>
      </c>
      <c r="H157" s="214">
        <v>3.0000000000000001E-5</v>
      </c>
      <c r="I157" s="214">
        <v>3.9051100000000003E-3</v>
      </c>
      <c r="J157" s="214">
        <v>0</v>
      </c>
    </row>
    <row r="158" spans="1:10" x14ac:dyDescent="0.25">
      <c r="A158" s="123" t="s">
        <v>190</v>
      </c>
      <c r="B158" s="214">
        <v>0</v>
      </c>
      <c r="C158" s="214">
        <v>3.8459699999999998E-3</v>
      </c>
      <c r="D158" s="214">
        <v>0</v>
      </c>
      <c r="E158" s="214">
        <v>3.7672600000000001E-3</v>
      </c>
      <c r="F158" s="214">
        <v>0</v>
      </c>
      <c r="G158" s="214">
        <v>0</v>
      </c>
      <c r="H158" s="214">
        <v>0</v>
      </c>
      <c r="I158" s="214">
        <v>3.8459699999999998E-3</v>
      </c>
      <c r="J158" s="214">
        <v>5.25166E-3</v>
      </c>
    </row>
    <row r="159" spans="1:10" x14ac:dyDescent="0.25">
      <c r="A159" s="123" t="s">
        <v>232</v>
      </c>
      <c r="B159" s="214">
        <v>0</v>
      </c>
      <c r="C159" s="214">
        <v>3.3161700000000002E-3</v>
      </c>
      <c r="D159" s="214">
        <v>0</v>
      </c>
      <c r="E159" s="214">
        <v>0</v>
      </c>
      <c r="F159" s="214">
        <v>1.393966E-2</v>
      </c>
      <c r="G159" s="214">
        <v>0</v>
      </c>
      <c r="H159" s="214">
        <v>5.3740000000000003E-3</v>
      </c>
      <c r="I159" s="214">
        <v>3.3161700000000002E-3</v>
      </c>
      <c r="J159" s="214">
        <v>1.501166E-2</v>
      </c>
    </row>
    <row r="160" spans="1:10" x14ac:dyDescent="0.25">
      <c r="A160" s="123" t="s">
        <v>144</v>
      </c>
      <c r="B160" s="214">
        <v>0</v>
      </c>
      <c r="C160" s="214">
        <v>0</v>
      </c>
      <c r="D160" s="214">
        <v>0</v>
      </c>
      <c r="E160" s="214">
        <v>7.0362939999999999E-2</v>
      </c>
      <c r="F160" s="214">
        <v>0</v>
      </c>
      <c r="G160" s="214">
        <v>0</v>
      </c>
      <c r="H160" s="214">
        <v>5.8900000000000001E-4</v>
      </c>
      <c r="I160" s="214">
        <v>3.0357399999999999E-3</v>
      </c>
      <c r="J160" s="214">
        <v>0.13122301</v>
      </c>
    </row>
    <row r="161" spans="1:10" x14ac:dyDescent="0.25">
      <c r="A161" s="123" t="s">
        <v>45</v>
      </c>
      <c r="B161" s="214">
        <v>0</v>
      </c>
      <c r="C161" s="214">
        <v>0</v>
      </c>
      <c r="D161" s="214">
        <v>0</v>
      </c>
      <c r="E161" s="214">
        <v>0</v>
      </c>
      <c r="F161" s="214">
        <v>0</v>
      </c>
      <c r="G161" s="214">
        <v>0</v>
      </c>
      <c r="H161" s="214">
        <v>0</v>
      </c>
      <c r="I161" s="214">
        <v>2.4960799999999999E-3</v>
      </c>
      <c r="J161" s="214">
        <v>0</v>
      </c>
    </row>
    <row r="162" spans="1:10" x14ac:dyDescent="0.25">
      <c r="A162" s="123" t="s">
        <v>247</v>
      </c>
      <c r="B162" s="214">
        <v>0</v>
      </c>
      <c r="C162" s="214">
        <v>0</v>
      </c>
      <c r="D162" s="214">
        <v>0</v>
      </c>
      <c r="E162" s="214">
        <v>0</v>
      </c>
      <c r="F162" s="214">
        <v>0</v>
      </c>
      <c r="G162" s="214">
        <v>0</v>
      </c>
      <c r="H162" s="214">
        <v>5.8213299999999996E-3</v>
      </c>
      <c r="I162" s="214">
        <v>2.0476600000000002E-3</v>
      </c>
      <c r="J162" s="214">
        <v>0</v>
      </c>
    </row>
    <row r="163" spans="1:10" x14ac:dyDescent="0.25">
      <c r="A163" s="123" t="s">
        <v>59</v>
      </c>
      <c r="B163" s="214">
        <v>0</v>
      </c>
      <c r="C163" s="214">
        <v>0</v>
      </c>
      <c r="D163" s="214">
        <v>0</v>
      </c>
      <c r="E163" s="214">
        <v>0</v>
      </c>
      <c r="F163" s="214">
        <v>1.898495E-2</v>
      </c>
      <c r="G163" s="214">
        <v>0</v>
      </c>
      <c r="H163" s="214">
        <v>7.1500000000000001E-3</v>
      </c>
      <c r="I163" s="214">
        <v>1.5839999999999999E-3</v>
      </c>
      <c r="J163" s="214">
        <v>8.0649499999999995E-3</v>
      </c>
    </row>
    <row r="164" spans="1:10" x14ac:dyDescent="0.25">
      <c r="A164" s="123" t="s">
        <v>139</v>
      </c>
      <c r="B164" s="214">
        <v>0</v>
      </c>
      <c r="C164" s="214">
        <v>2.0000000000000002E-5</v>
      </c>
      <c r="D164" s="214">
        <v>2.0000000000000002E-5</v>
      </c>
      <c r="E164" s="214">
        <v>0</v>
      </c>
      <c r="F164" s="214">
        <v>0</v>
      </c>
      <c r="G164" s="214">
        <v>0</v>
      </c>
      <c r="H164" s="214">
        <v>0</v>
      </c>
      <c r="I164" s="214">
        <v>1.4E-3</v>
      </c>
      <c r="J164" s="214">
        <v>0</v>
      </c>
    </row>
    <row r="165" spans="1:10" x14ac:dyDescent="0.25">
      <c r="A165" s="123" t="s">
        <v>97</v>
      </c>
      <c r="B165" s="214">
        <v>143.92488274999999</v>
      </c>
      <c r="C165" s="214">
        <v>0</v>
      </c>
      <c r="D165" s="214">
        <v>0</v>
      </c>
      <c r="E165" s="214">
        <v>2.0121919999999998E-2</v>
      </c>
      <c r="F165" s="214">
        <v>4.0000000000000001E-3</v>
      </c>
      <c r="G165" s="214">
        <v>0</v>
      </c>
      <c r="H165" s="214">
        <v>4.0990000000000002E-3</v>
      </c>
      <c r="I165" s="214">
        <v>1.25727E-3</v>
      </c>
      <c r="J165" s="214">
        <v>2.4371919999999998E-2</v>
      </c>
    </row>
    <row r="166" spans="1:10" x14ac:dyDescent="0.25">
      <c r="A166" s="123" t="s">
        <v>95</v>
      </c>
      <c r="B166" s="214">
        <v>0</v>
      </c>
      <c r="C166" s="214">
        <v>0</v>
      </c>
      <c r="D166" s="214">
        <v>0</v>
      </c>
      <c r="E166" s="214">
        <v>0</v>
      </c>
      <c r="F166" s="214">
        <v>0</v>
      </c>
      <c r="G166" s="214">
        <v>0</v>
      </c>
      <c r="H166" s="214">
        <v>0.33398646000000004</v>
      </c>
      <c r="I166" s="214">
        <v>1.1199999999999999E-3</v>
      </c>
      <c r="J166" s="214">
        <v>0</v>
      </c>
    </row>
    <row r="167" spans="1:10" x14ac:dyDescent="0.25">
      <c r="A167" s="123" t="s">
        <v>165</v>
      </c>
      <c r="B167" s="214">
        <v>0</v>
      </c>
      <c r="C167" s="214">
        <v>0</v>
      </c>
      <c r="D167" s="214">
        <v>0</v>
      </c>
      <c r="E167" s="214">
        <v>0</v>
      </c>
      <c r="F167" s="214">
        <v>0</v>
      </c>
      <c r="G167" s="214">
        <v>0</v>
      </c>
      <c r="H167" s="214">
        <v>2.0000000000000001E-4</v>
      </c>
      <c r="I167" s="214">
        <v>8.7000000000000001E-4</v>
      </c>
      <c r="J167" s="214">
        <v>0</v>
      </c>
    </row>
    <row r="168" spans="1:10" x14ac:dyDescent="0.25">
      <c r="A168" s="123" t="s">
        <v>153</v>
      </c>
      <c r="B168" s="214">
        <v>0</v>
      </c>
      <c r="C168" s="214">
        <v>0</v>
      </c>
      <c r="D168" s="214">
        <v>0</v>
      </c>
      <c r="E168" s="214">
        <v>0</v>
      </c>
      <c r="F168" s="214">
        <v>0</v>
      </c>
      <c r="G168" s="214">
        <v>0</v>
      </c>
      <c r="H168" s="214">
        <v>0</v>
      </c>
      <c r="I168" s="214">
        <v>6.5640000000000002E-4</v>
      </c>
      <c r="J168" s="214">
        <v>0</v>
      </c>
    </row>
    <row r="169" spans="1:10" x14ac:dyDescent="0.25">
      <c r="A169" s="123" t="s">
        <v>93</v>
      </c>
      <c r="B169" s="214">
        <v>0</v>
      </c>
      <c r="C169" s="214">
        <v>0</v>
      </c>
      <c r="D169" s="214">
        <v>0</v>
      </c>
      <c r="E169" s="214">
        <v>0</v>
      </c>
      <c r="F169" s="214">
        <v>0</v>
      </c>
      <c r="G169" s="214">
        <v>0</v>
      </c>
      <c r="H169" s="214">
        <v>0.28842400000000001</v>
      </c>
      <c r="I169" s="214">
        <v>6.3532000000000009E-4</v>
      </c>
      <c r="J169" s="214">
        <v>0</v>
      </c>
    </row>
    <row r="170" spans="1:10" x14ac:dyDescent="0.25">
      <c r="A170" s="123" t="s">
        <v>67</v>
      </c>
      <c r="B170" s="214">
        <v>1.8692056499999998</v>
      </c>
      <c r="C170" s="214">
        <v>3.2000000000000003E-4</v>
      </c>
      <c r="D170" s="214">
        <v>0</v>
      </c>
      <c r="E170" s="214">
        <v>0</v>
      </c>
      <c r="F170" s="214">
        <v>5.8E-4</v>
      </c>
      <c r="G170" s="214">
        <v>0</v>
      </c>
      <c r="H170" s="214">
        <v>3.62E-3</v>
      </c>
      <c r="I170" s="214">
        <v>3.2000000000000003E-4</v>
      </c>
      <c r="J170" s="214">
        <v>6.8199999999999999E-4</v>
      </c>
    </row>
    <row r="171" spans="1:10" x14ac:dyDescent="0.25">
      <c r="A171" s="123" t="s">
        <v>248</v>
      </c>
      <c r="B171" s="214">
        <v>0</v>
      </c>
      <c r="C171" s="214">
        <v>2.4305E-4</v>
      </c>
      <c r="D171" s="214">
        <v>0</v>
      </c>
      <c r="E171" s="214">
        <v>0</v>
      </c>
      <c r="F171" s="214">
        <v>0</v>
      </c>
      <c r="G171" s="214">
        <v>0</v>
      </c>
      <c r="H171" s="214">
        <v>0.1</v>
      </c>
      <c r="I171" s="214">
        <v>2.4305E-4</v>
      </c>
      <c r="J171" s="214">
        <v>0</v>
      </c>
    </row>
    <row r="172" spans="1:10" x14ac:dyDescent="0.25">
      <c r="A172" s="123" t="s">
        <v>138</v>
      </c>
      <c r="B172" s="214">
        <v>2.4999999999999999E-7</v>
      </c>
      <c r="C172" s="214">
        <v>0</v>
      </c>
      <c r="D172" s="214">
        <v>0</v>
      </c>
      <c r="E172" s="214">
        <v>0</v>
      </c>
      <c r="F172" s="214">
        <v>0</v>
      </c>
      <c r="G172" s="214">
        <v>0</v>
      </c>
      <c r="H172" s="214">
        <v>0</v>
      </c>
      <c r="I172" s="214">
        <v>2.0799999999999999E-4</v>
      </c>
      <c r="J172" s="214">
        <v>0</v>
      </c>
    </row>
    <row r="173" spans="1:10" x14ac:dyDescent="0.25">
      <c r="A173" s="123" t="s">
        <v>233</v>
      </c>
      <c r="B173" s="214">
        <v>0</v>
      </c>
      <c r="C173" s="214">
        <v>1.9799999999999999E-4</v>
      </c>
      <c r="D173" s="214">
        <v>0</v>
      </c>
      <c r="E173" s="214">
        <v>7.9957679999999989E-2</v>
      </c>
      <c r="F173" s="214">
        <v>1.47E-4</v>
      </c>
      <c r="G173" s="214">
        <v>0</v>
      </c>
      <c r="H173" s="214">
        <v>5.9214000000000001E-4</v>
      </c>
      <c r="I173" s="214">
        <v>1.9799999999999999E-4</v>
      </c>
      <c r="J173" s="214">
        <v>8.0924679999999999E-2</v>
      </c>
    </row>
    <row r="174" spans="1:10" x14ac:dyDescent="0.25">
      <c r="A174" s="123" t="s">
        <v>14</v>
      </c>
      <c r="B174" s="214">
        <v>0</v>
      </c>
      <c r="C174" s="214">
        <v>1.8228999999999999E-4</v>
      </c>
      <c r="D174" s="214">
        <v>0</v>
      </c>
      <c r="E174" s="214">
        <v>0</v>
      </c>
      <c r="F174" s="214">
        <v>0</v>
      </c>
      <c r="G174" s="214">
        <v>0</v>
      </c>
      <c r="H174" s="214">
        <v>0</v>
      </c>
      <c r="I174" s="214">
        <v>1.8228999999999999E-4</v>
      </c>
      <c r="J174" s="214">
        <v>0</v>
      </c>
    </row>
    <row r="175" spans="1:10" x14ac:dyDescent="0.25">
      <c r="A175" s="123" t="s">
        <v>61</v>
      </c>
      <c r="B175" s="214">
        <v>18.995671719999997</v>
      </c>
      <c r="C175" s="214">
        <v>0</v>
      </c>
      <c r="D175" s="214">
        <v>0</v>
      </c>
      <c r="E175" s="214">
        <v>0</v>
      </c>
      <c r="F175" s="214">
        <v>1.39346725</v>
      </c>
      <c r="G175" s="214">
        <v>0</v>
      </c>
      <c r="H175" s="214">
        <v>3.31948409</v>
      </c>
      <c r="I175" s="214">
        <v>8.515000000000001E-5</v>
      </c>
      <c r="J175" s="214">
        <v>1.41462066</v>
      </c>
    </row>
    <row r="176" spans="1:10" x14ac:dyDescent="0.25">
      <c r="A176" s="123" t="s">
        <v>44</v>
      </c>
      <c r="B176" s="214">
        <v>0</v>
      </c>
      <c r="C176" s="214">
        <v>0</v>
      </c>
      <c r="D176" s="214">
        <v>0</v>
      </c>
      <c r="E176" s="214">
        <v>5.5301400000000002E-3</v>
      </c>
      <c r="F176" s="214">
        <v>0</v>
      </c>
      <c r="G176" s="214">
        <v>0</v>
      </c>
      <c r="H176" s="214">
        <v>0</v>
      </c>
      <c r="I176" s="214">
        <v>6.0060000000000004E-5</v>
      </c>
      <c r="J176" s="214">
        <v>5.5301400000000002E-3</v>
      </c>
    </row>
    <row r="177" spans="1:10" x14ac:dyDescent="0.25">
      <c r="A177" s="123" t="s">
        <v>94</v>
      </c>
      <c r="B177" s="214">
        <v>0</v>
      </c>
      <c r="C177" s="214">
        <v>0</v>
      </c>
      <c r="D177" s="214">
        <v>0</v>
      </c>
      <c r="E177" s="214">
        <v>0</v>
      </c>
      <c r="F177" s="214">
        <v>1.9999999999999999E-6</v>
      </c>
      <c r="G177" s="214">
        <v>0</v>
      </c>
      <c r="H177" s="214">
        <v>0</v>
      </c>
      <c r="I177" s="214">
        <v>3.8799999999999994E-5</v>
      </c>
      <c r="J177" s="214">
        <v>1.9999999999999999E-6</v>
      </c>
    </row>
    <row r="178" spans="1:10" x14ac:dyDescent="0.25">
      <c r="A178" s="123" t="s">
        <v>68</v>
      </c>
      <c r="B178" s="214">
        <v>0</v>
      </c>
      <c r="C178" s="214">
        <v>0</v>
      </c>
      <c r="D178" s="214">
        <v>0</v>
      </c>
      <c r="E178" s="214">
        <v>0</v>
      </c>
      <c r="F178" s="214">
        <v>172.18868147999999</v>
      </c>
      <c r="G178" s="214">
        <v>0</v>
      </c>
      <c r="H178" s="214">
        <v>0</v>
      </c>
      <c r="I178" s="214">
        <v>0</v>
      </c>
      <c r="J178" s="214">
        <v>172.18868147999999</v>
      </c>
    </row>
    <row r="179" spans="1:10" x14ac:dyDescent="0.25">
      <c r="A179" s="123" t="s">
        <v>47</v>
      </c>
      <c r="B179" s="214">
        <v>5.3999999999999999E-2</v>
      </c>
      <c r="C179" s="214">
        <v>2.0000000000000001E-4</v>
      </c>
      <c r="D179" s="214">
        <v>2.0000000000000001E-4</v>
      </c>
      <c r="E179" s="214">
        <v>0</v>
      </c>
      <c r="F179" s="214">
        <v>64.376825249999996</v>
      </c>
      <c r="G179" s="214">
        <v>0</v>
      </c>
      <c r="H179" s="214">
        <v>28.556767870000002</v>
      </c>
      <c r="I179" s="214">
        <v>0</v>
      </c>
      <c r="J179" s="214">
        <v>76.736562860000006</v>
      </c>
    </row>
    <row r="180" spans="1:10" x14ac:dyDescent="0.25">
      <c r="A180" s="123" t="s">
        <v>1</v>
      </c>
      <c r="B180" s="214">
        <v>0</v>
      </c>
      <c r="C180" s="214">
        <v>0</v>
      </c>
      <c r="D180" s="214">
        <v>0</v>
      </c>
      <c r="E180" s="214">
        <v>2.3742519</v>
      </c>
      <c r="F180" s="214">
        <v>42.238352069999998</v>
      </c>
      <c r="G180" s="214">
        <v>0</v>
      </c>
      <c r="H180" s="214">
        <v>2.3214540000000001</v>
      </c>
      <c r="I180" s="214">
        <v>0</v>
      </c>
      <c r="J180" s="214">
        <v>43.740331520000005</v>
      </c>
    </row>
    <row r="181" spans="1:10" x14ac:dyDescent="0.25">
      <c r="A181" s="123" t="s">
        <v>77</v>
      </c>
      <c r="B181" s="214">
        <v>0</v>
      </c>
      <c r="C181" s="214">
        <v>0</v>
      </c>
      <c r="D181" s="214">
        <v>0</v>
      </c>
      <c r="E181" s="214">
        <v>0</v>
      </c>
      <c r="F181" s="214">
        <v>17.142958879999998</v>
      </c>
      <c r="G181" s="214">
        <v>0</v>
      </c>
      <c r="H181" s="214">
        <v>0.24053927</v>
      </c>
      <c r="I181" s="214">
        <v>0</v>
      </c>
      <c r="J181" s="214">
        <v>17.142958879999998</v>
      </c>
    </row>
    <row r="182" spans="1:10" x14ac:dyDescent="0.25">
      <c r="A182" s="123" t="s">
        <v>152</v>
      </c>
      <c r="B182" s="214">
        <v>0</v>
      </c>
      <c r="C182" s="214">
        <v>0</v>
      </c>
      <c r="D182" s="214">
        <v>0</v>
      </c>
      <c r="E182" s="214">
        <v>0</v>
      </c>
      <c r="F182" s="214">
        <v>6.6841690400000005</v>
      </c>
      <c r="G182" s="214">
        <v>0</v>
      </c>
      <c r="H182" s="214">
        <v>0</v>
      </c>
      <c r="I182" s="214">
        <v>0</v>
      </c>
      <c r="J182" s="214">
        <v>6.6841690400000005</v>
      </c>
    </row>
    <row r="183" spans="1:10" x14ac:dyDescent="0.25">
      <c r="A183" s="123" t="s">
        <v>70</v>
      </c>
      <c r="B183" s="214">
        <v>2959.8933999400001</v>
      </c>
      <c r="C183" s="214">
        <v>0</v>
      </c>
      <c r="D183" s="214">
        <v>0</v>
      </c>
      <c r="E183" s="214">
        <v>0</v>
      </c>
      <c r="F183" s="214">
        <v>6.2095394900000001</v>
      </c>
      <c r="G183" s="214">
        <v>0</v>
      </c>
      <c r="H183" s="214">
        <v>0</v>
      </c>
      <c r="I183" s="214">
        <v>0</v>
      </c>
      <c r="J183" s="214">
        <v>827.61728545000005</v>
      </c>
    </row>
    <row r="184" spans="1:10" x14ac:dyDescent="0.25">
      <c r="A184" s="123" t="s">
        <v>60</v>
      </c>
      <c r="B184" s="214">
        <v>0</v>
      </c>
      <c r="C184" s="214">
        <v>0</v>
      </c>
      <c r="D184" s="214">
        <v>0</v>
      </c>
      <c r="E184" s="214">
        <v>0</v>
      </c>
      <c r="F184" s="214">
        <v>2.1891446000000001</v>
      </c>
      <c r="G184" s="214">
        <v>0</v>
      </c>
      <c r="H184" s="214">
        <v>0.40705999999999998</v>
      </c>
      <c r="I184" s="214">
        <v>0</v>
      </c>
      <c r="J184" s="214">
        <v>2.1891446000000001</v>
      </c>
    </row>
    <row r="185" spans="1:10" x14ac:dyDescent="0.25">
      <c r="A185" s="123" t="s">
        <v>41</v>
      </c>
      <c r="B185" s="214">
        <v>0</v>
      </c>
      <c r="C185" s="214">
        <v>0</v>
      </c>
      <c r="D185" s="214">
        <v>0</v>
      </c>
      <c r="E185" s="214">
        <v>0</v>
      </c>
      <c r="F185" s="214">
        <v>2.0081699999999998</v>
      </c>
      <c r="G185" s="214">
        <v>0</v>
      </c>
      <c r="H185" s="214">
        <v>0</v>
      </c>
      <c r="I185" s="214">
        <v>0</v>
      </c>
      <c r="J185" s="214">
        <v>2.0081699999999998</v>
      </c>
    </row>
    <row r="186" spans="1:10" x14ac:dyDescent="0.25">
      <c r="A186" s="123" t="s">
        <v>253</v>
      </c>
      <c r="B186" s="214">
        <v>7.5855100000000002E-3</v>
      </c>
      <c r="C186" s="214">
        <v>0</v>
      </c>
      <c r="D186" s="214">
        <v>0</v>
      </c>
      <c r="E186" s="214">
        <v>7.729227000000001E-2</v>
      </c>
      <c r="F186" s="214">
        <v>1.08146593</v>
      </c>
      <c r="G186" s="214">
        <v>0</v>
      </c>
      <c r="H186" s="214">
        <v>7.2143020000000002E-2</v>
      </c>
      <c r="I186" s="214">
        <v>0</v>
      </c>
      <c r="J186" s="214">
        <v>3.2404511</v>
      </c>
    </row>
    <row r="187" spans="1:10" x14ac:dyDescent="0.25">
      <c r="A187" s="123" t="s">
        <v>127</v>
      </c>
      <c r="B187" s="214">
        <v>0</v>
      </c>
      <c r="C187" s="214">
        <v>0</v>
      </c>
      <c r="D187" s="214">
        <v>0</v>
      </c>
      <c r="E187" s="214">
        <v>0</v>
      </c>
      <c r="F187" s="214">
        <v>0.24065863000000001</v>
      </c>
      <c r="G187" s="214">
        <v>0</v>
      </c>
      <c r="H187" s="214">
        <v>0</v>
      </c>
      <c r="I187" s="214">
        <v>0</v>
      </c>
      <c r="J187" s="214">
        <v>0.69417808999999997</v>
      </c>
    </row>
    <row r="188" spans="1:10" x14ac:dyDescent="0.25">
      <c r="A188" s="123" t="s">
        <v>79</v>
      </c>
      <c r="B188" s="214">
        <v>0</v>
      </c>
      <c r="C188" s="214">
        <v>0</v>
      </c>
      <c r="D188" s="214">
        <v>0</v>
      </c>
      <c r="E188" s="214">
        <v>0</v>
      </c>
      <c r="F188" s="214">
        <v>0.16350300000000001</v>
      </c>
      <c r="G188" s="214">
        <v>0</v>
      </c>
      <c r="H188" s="214">
        <v>0</v>
      </c>
      <c r="I188" s="214">
        <v>0</v>
      </c>
      <c r="J188" s="214">
        <v>0.16350300000000001</v>
      </c>
    </row>
    <row r="189" spans="1:10" x14ac:dyDescent="0.25">
      <c r="A189" s="123" t="s">
        <v>177</v>
      </c>
      <c r="B189" s="214">
        <v>0</v>
      </c>
      <c r="C189" s="214">
        <v>0</v>
      </c>
      <c r="D189" s="214">
        <v>0</v>
      </c>
      <c r="E189" s="214">
        <v>0</v>
      </c>
      <c r="F189" s="214">
        <v>0.16222810999999998</v>
      </c>
      <c r="G189" s="214">
        <v>0</v>
      </c>
      <c r="H189" s="214">
        <v>0</v>
      </c>
      <c r="I189" s="214">
        <v>0</v>
      </c>
      <c r="J189" s="214">
        <v>0.16222810999999998</v>
      </c>
    </row>
    <row r="190" spans="1:10" x14ac:dyDescent="0.25">
      <c r="A190" s="123" t="s">
        <v>205</v>
      </c>
      <c r="B190" s="214">
        <v>0</v>
      </c>
      <c r="C190" s="214">
        <v>0</v>
      </c>
      <c r="D190" s="214">
        <v>0</v>
      </c>
      <c r="E190" s="214">
        <v>9.1543200000000005E-3</v>
      </c>
      <c r="F190" s="214">
        <v>0.15810425</v>
      </c>
      <c r="G190" s="214">
        <v>0</v>
      </c>
      <c r="H190" s="214">
        <v>9.2869929999999989E-2</v>
      </c>
      <c r="I190" s="214">
        <v>0</v>
      </c>
      <c r="J190" s="214">
        <v>0.16713857000000001</v>
      </c>
    </row>
    <row r="191" spans="1:10" x14ac:dyDescent="0.25">
      <c r="A191" s="123" t="s">
        <v>40</v>
      </c>
      <c r="B191" s="214">
        <v>1.114042E-2</v>
      </c>
      <c r="C191" s="214">
        <v>0</v>
      </c>
      <c r="D191" s="214">
        <v>0</v>
      </c>
      <c r="E191" s="214">
        <v>2.3E-2</v>
      </c>
      <c r="F191" s="214">
        <v>0.13800488</v>
      </c>
      <c r="G191" s="214">
        <v>0</v>
      </c>
      <c r="H191" s="214">
        <v>0.10205378999999999</v>
      </c>
      <c r="I191" s="214">
        <v>0</v>
      </c>
      <c r="J191" s="214">
        <v>0.37427850000000001</v>
      </c>
    </row>
    <row r="192" spans="1:10" x14ac:dyDescent="0.25">
      <c r="A192" s="123" t="s">
        <v>239</v>
      </c>
      <c r="B192" s="214">
        <v>0</v>
      </c>
      <c r="C192" s="214">
        <v>0</v>
      </c>
      <c r="D192" s="214">
        <v>0</v>
      </c>
      <c r="E192" s="214">
        <v>0</v>
      </c>
      <c r="F192" s="214">
        <v>0.04</v>
      </c>
      <c r="G192" s="214">
        <v>0</v>
      </c>
      <c r="H192" s="214">
        <v>0</v>
      </c>
      <c r="I192" s="214">
        <v>0</v>
      </c>
      <c r="J192" s="214">
        <v>0.16526105999999999</v>
      </c>
    </row>
    <row r="193" spans="1:10" x14ac:dyDescent="0.25">
      <c r="A193" s="123" t="s">
        <v>118</v>
      </c>
      <c r="B193" s="214">
        <v>0</v>
      </c>
      <c r="C193" s="214">
        <v>0</v>
      </c>
      <c r="D193" s="214">
        <v>0</v>
      </c>
      <c r="E193" s="214">
        <v>0</v>
      </c>
      <c r="F193" s="214">
        <v>3.0746300000000001E-3</v>
      </c>
      <c r="G193" s="214">
        <v>0</v>
      </c>
      <c r="H193" s="214">
        <v>0</v>
      </c>
      <c r="I193" s="214">
        <v>0</v>
      </c>
      <c r="J193" s="214">
        <v>3.0746300000000001E-3</v>
      </c>
    </row>
    <row r="194" spans="1:10" x14ac:dyDescent="0.25">
      <c r="A194" s="123" t="s">
        <v>186</v>
      </c>
      <c r="B194" s="214">
        <v>0</v>
      </c>
      <c r="C194" s="214">
        <v>0</v>
      </c>
      <c r="D194" s="214">
        <v>0</v>
      </c>
      <c r="E194" s="214">
        <v>0</v>
      </c>
      <c r="F194" s="214">
        <v>1E-4</v>
      </c>
      <c r="G194" s="214">
        <v>0</v>
      </c>
      <c r="H194" s="214">
        <v>0</v>
      </c>
      <c r="I194" s="214">
        <v>0</v>
      </c>
      <c r="J194" s="214">
        <v>1E-4</v>
      </c>
    </row>
    <row r="195" spans="1:10" x14ac:dyDescent="0.25">
      <c r="A195" s="123" t="s">
        <v>48</v>
      </c>
      <c r="B195" s="214">
        <v>0</v>
      </c>
      <c r="C195" s="214">
        <v>0</v>
      </c>
      <c r="D195" s="214">
        <v>0</v>
      </c>
      <c r="E195" s="214">
        <v>0</v>
      </c>
      <c r="F195" s="214">
        <v>9.9999999999999995E-7</v>
      </c>
      <c r="G195" s="214">
        <v>0</v>
      </c>
      <c r="H195" s="214">
        <v>0.15752786999999999</v>
      </c>
      <c r="I195" s="214">
        <v>0</v>
      </c>
      <c r="J195" s="214">
        <v>9.9999999999999995E-7</v>
      </c>
    </row>
    <row r="196" spans="1:10" x14ac:dyDescent="0.25">
      <c r="A196" s="123" t="s">
        <v>72</v>
      </c>
      <c r="B196" s="214">
        <v>0</v>
      </c>
      <c r="C196" s="214">
        <v>0</v>
      </c>
      <c r="D196" s="214">
        <v>0</v>
      </c>
      <c r="E196" s="214">
        <v>0</v>
      </c>
      <c r="F196" s="214">
        <v>0</v>
      </c>
      <c r="G196" s="214">
        <v>0</v>
      </c>
      <c r="H196" s="214">
        <v>21.006256420000003</v>
      </c>
      <c r="I196" s="214">
        <v>0</v>
      </c>
      <c r="J196" s="214">
        <v>0.20859488000000001</v>
      </c>
    </row>
    <row r="197" spans="1:10" x14ac:dyDescent="0.25">
      <c r="A197" s="123" t="s">
        <v>92</v>
      </c>
      <c r="B197" s="214">
        <v>0</v>
      </c>
      <c r="C197" s="214">
        <v>0</v>
      </c>
      <c r="D197" s="214">
        <v>0</v>
      </c>
      <c r="E197" s="214">
        <v>0</v>
      </c>
      <c r="F197" s="214">
        <v>0</v>
      </c>
      <c r="G197" s="214">
        <v>0</v>
      </c>
      <c r="H197" s="214">
        <v>0</v>
      </c>
      <c r="I197" s="214">
        <v>0</v>
      </c>
      <c r="J197" s="214">
        <v>0.12456</v>
      </c>
    </row>
    <row r="198" spans="1:10" x14ac:dyDescent="0.25">
      <c r="A198" s="123" t="s">
        <v>12</v>
      </c>
      <c r="B198" s="214">
        <v>0</v>
      </c>
      <c r="C198" s="214">
        <v>0</v>
      </c>
      <c r="D198" s="214">
        <v>0</v>
      </c>
      <c r="E198" s="214">
        <v>3.2303640000000002E-2</v>
      </c>
      <c r="F198" s="214">
        <v>0</v>
      </c>
      <c r="G198" s="214">
        <v>0</v>
      </c>
      <c r="H198" s="214">
        <v>5.6315348700000003</v>
      </c>
      <c r="I198" s="214">
        <v>0</v>
      </c>
      <c r="J198" s="214">
        <v>3.2303640000000002E-2</v>
      </c>
    </row>
    <row r="199" spans="1:10" x14ac:dyDescent="0.25">
      <c r="A199" s="123" t="s">
        <v>243</v>
      </c>
      <c r="B199" s="214">
        <v>0</v>
      </c>
      <c r="C199" s="214">
        <v>0</v>
      </c>
      <c r="D199" s="214">
        <v>0</v>
      </c>
      <c r="E199" s="214">
        <v>0</v>
      </c>
      <c r="F199" s="214">
        <v>0</v>
      </c>
      <c r="G199" s="214">
        <v>0</v>
      </c>
      <c r="H199" s="214">
        <v>0</v>
      </c>
      <c r="I199" s="214">
        <v>0</v>
      </c>
      <c r="J199" s="214">
        <v>6.9725100000000003E-3</v>
      </c>
    </row>
    <row r="200" spans="1:10" x14ac:dyDescent="0.25">
      <c r="A200" s="123" t="s">
        <v>4</v>
      </c>
      <c r="B200" s="214">
        <v>0</v>
      </c>
      <c r="C200" s="214">
        <v>0</v>
      </c>
      <c r="D200" s="214">
        <v>0</v>
      </c>
      <c r="E200" s="214">
        <v>5.7215299999999998E-3</v>
      </c>
      <c r="F200" s="214">
        <v>0</v>
      </c>
      <c r="G200" s="214">
        <v>0</v>
      </c>
      <c r="H200" s="214">
        <v>0.81023760999999994</v>
      </c>
      <c r="I200" s="214">
        <v>0</v>
      </c>
      <c r="J200" s="214">
        <v>5.7215299999999998E-3</v>
      </c>
    </row>
    <row r="201" spans="1:10" x14ac:dyDescent="0.25">
      <c r="A201" s="123" t="s">
        <v>234</v>
      </c>
      <c r="B201" s="214">
        <v>0</v>
      </c>
      <c r="C201" s="214">
        <v>0</v>
      </c>
      <c r="D201" s="214">
        <v>0</v>
      </c>
      <c r="E201" s="214">
        <v>0</v>
      </c>
      <c r="F201" s="214">
        <v>0</v>
      </c>
      <c r="G201" s="214">
        <v>0</v>
      </c>
      <c r="H201" s="214">
        <v>0</v>
      </c>
      <c r="I201" s="214">
        <v>0</v>
      </c>
      <c r="J201" s="214">
        <v>4.8989999999999997E-3</v>
      </c>
    </row>
    <row r="202" spans="1:10" x14ac:dyDescent="0.25">
      <c r="A202" s="123" t="s">
        <v>58</v>
      </c>
      <c r="B202" s="214">
        <v>0</v>
      </c>
      <c r="C202" s="214">
        <v>0</v>
      </c>
      <c r="D202" s="214">
        <v>0</v>
      </c>
      <c r="E202" s="214">
        <v>0</v>
      </c>
      <c r="F202" s="214">
        <v>0</v>
      </c>
      <c r="G202" s="214">
        <v>0</v>
      </c>
      <c r="H202" s="214">
        <v>5.0000000000000002E-5</v>
      </c>
      <c r="I202" s="214">
        <v>0</v>
      </c>
      <c r="J202" s="214">
        <v>5.0000000000000002E-5</v>
      </c>
    </row>
    <row r="203" spans="1:10" x14ac:dyDescent="0.25">
      <c r="A203" s="123" t="s">
        <v>73</v>
      </c>
      <c r="B203" s="214">
        <v>1.1999999999999999E-3</v>
      </c>
      <c r="C203" s="214">
        <v>0</v>
      </c>
      <c r="D203" s="214">
        <v>0</v>
      </c>
      <c r="E203" s="214">
        <v>0</v>
      </c>
      <c r="F203" s="214">
        <v>0</v>
      </c>
      <c r="G203" s="214">
        <v>0</v>
      </c>
      <c r="H203" s="214">
        <v>0</v>
      </c>
      <c r="I203" s="214">
        <v>0</v>
      </c>
      <c r="J203" s="214">
        <v>0</v>
      </c>
    </row>
    <row r="204" spans="1:10" x14ac:dyDescent="0.25">
      <c r="A204" s="123" t="s">
        <v>260</v>
      </c>
      <c r="B204" s="214">
        <v>0</v>
      </c>
      <c r="C204" s="214">
        <v>0</v>
      </c>
      <c r="D204" s="214">
        <v>0</v>
      </c>
      <c r="E204" s="214">
        <v>0</v>
      </c>
      <c r="F204" s="214">
        <v>0</v>
      </c>
      <c r="G204" s="214">
        <v>0</v>
      </c>
      <c r="H204" s="214">
        <v>1292.1391490000001</v>
      </c>
      <c r="I204" s="214">
        <v>0</v>
      </c>
      <c r="J204" s="214">
        <v>0</v>
      </c>
    </row>
    <row r="205" spans="1:10" x14ac:dyDescent="0.25">
      <c r="A205" s="123" t="s">
        <v>49</v>
      </c>
      <c r="B205" s="214">
        <v>0</v>
      </c>
      <c r="C205" s="214">
        <v>0</v>
      </c>
      <c r="D205" s="214">
        <v>0</v>
      </c>
      <c r="E205" s="214">
        <v>0</v>
      </c>
      <c r="F205" s="214">
        <v>0</v>
      </c>
      <c r="G205" s="214">
        <v>0</v>
      </c>
      <c r="H205" s="214">
        <v>2.2352171699999999</v>
      </c>
      <c r="I205" s="214">
        <v>0</v>
      </c>
      <c r="J205" s="214">
        <v>0</v>
      </c>
    </row>
    <row r="206" spans="1:10" x14ac:dyDescent="0.25">
      <c r="A206" s="123" t="s">
        <v>51</v>
      </c>
      <c r="B206" s="214">
        <v>0</v>
      </c>
      <c r="C206" s="214">
        <v>0</v>
      </c>
      <c r="D206" s="214">
        <v>0</v>
      </c>
      <c r="E206" s="214">
        <v>0</v>
      </c>
      <c r="F206" s="214">
        <v>0</v>
      </c>
      <c r="G206" s="214">
        <v>0</v>
      </c>
      <c r="H206" s="214">
        <v>1.3825456</v>
      </c>
      <c r="I206" s="214">
        <v>0</v>
      </c>
      <c r="J206" s="214">
        <v>0</v>
      </c>
    </row>
    <row r="207" spans="1:10" x14ac:dyDescent="0.25">
      <c r="A207" s="123" t="s">
        <v>3</v>
      </c>
      <c r="B207" s="214">
        <v>0</v>
      </c>
      <c r="C207" s="214">
        <v>0</v>
      </c>
      <c r="D207" s="214">
        <v>0</v>
      </c>
      <c r="E207" s="214">
        <v>0</v>
      </c>
      <c r="F207" s="214">
        <v>0</v>
      </c>
      <c r="G207" s="214">
        <v>0</v>
      </c>
      <c r="H207" s="214">
        <v>0.67728999999999995</v>
      </c>
      <c r="I207" s="214">
        <v>0</v>
      </c>
      <c r="J207" s="214">
        <v>0</v>
      </c>
    </row>
    <row r="208" spans="1:10" x14ac:dyDescent="0.25">
      <c r="A208" s="123" t="s">
        <v>213</v>
      </c>
      <c r="B208" s="214">
        <v>0</v>
      </c>
      <c r="C208" s="214">
        <v>0</v>
      </c>
      <c r="D208" s="214">
        <v>0</v>
      </c>
      <c r="E208" s="214">
        <v>0</v>
      </c>
      <c r="F208" s="214">
        <v>0</v>
      </c>
      <c r="G208" s="214">
        <v>0</v>
      </c>
      <c r="H208" s="214">
        <v>3.8071430000000003E-2</v>
      </c>
      <c r="I208" s="214">
        <v>0</v>
      </c>
      <c r="J208" s="214">
        <v>0</v>
      </c>
    </row>
    <row r="209" spans="1:10" x14ac:dyDescent="0.25">
      <c r="A209" s="123" t="s">
        <v>167</v>
      </c>
      <c r="B209" s="214">
        <v>0</v>
      </c>
      <c r="C209" s="214">
        <v>0</v>
      </c>
      <c r="D209" s="214">
        <v>0</v>
      </c>
      <c r="E209" s="214">
        <v>0</v>
      </c>
      <c r="F209" s="214">
        <v>0</v>
      </c>
      <c r="G209" s="214">
        <v>0</v>
      </c>
      <c r="H209" s="214">
        <v>1.342E-2</v>
      </c>
      <c r="I209" s="214">
        <v>0</v>
      </c>
      <c r="J209" s="214">
        <v>0</v>
      </c>
    </row>
    <row r="210" spans="1:10" x14ac:dyDescent="0.25">
      <c r="A210" s="123" t="s">
        <v>124</v>
      </c>
      <c r="B210" s="214">
        <v>0</v>
      </c>
      <c r="C210" s="214">
        <v>0</v>
      </c>
      <c r="D210" s="214">
        <v>0</v>
      </c>
      <c r="E210" s="214">
        <v>0</v>
      </c>
      <c r="F210" s="214">
        <v>0</v>
      </c>
      <c r="G210" s="214">
        <v>0</v>
      </c>
      <c r="H210" s="214">
        <v>1.336005E-2</v>
      </c>
      <c r="I210" s="214">
        <v>0</v>
      </c>
      <c r="J210" s="214">
        <v>0</v>
      </c>
    </row>
    <row r="211" spans="1:10" x14ac:dyDescent="0.25">
      <c r="A211" s="123" t="s">
        <v>110</v>
      </c>
      <c r="B211" s="214">
        <v>0</v>
      </c>
      <c r="C211" s="214">
        <v>0</v>
      </c>
      <c r="D211" s="214">
        <v>0</v>
      </c>
      <c r="E211" s="214">
        <v>0</v>
      </c>
      <c r="F211" s="214">
        <v>0</v>
      </c>
      <c r="G211" s="214">
        <v>0</v>
      </c>
      <c r="H211" s="214">
        <v>3.2203100000000001E-3</v>
      </c>
      <c r="I211" s="214">
        <v>0</v>
      </c>
      <c r="J211" s="214">
        <v>0</v>
      </c>
    </row>
    <row r="212" spans="1:10" x14ac:dyDescent="0.25">
      <c r="A212" s="123" t="s">
        <v>63</v>
      </c>
      <c r="B212" s="214">
        <v>0</v>
      </c>
      <c r="C212" s="214">
        <v>0</v>
      </c>
      <c r="D212" s="214">
        <v>0</v>
      </c>
      <c r="E212" s="214">
        <v>0</v>
      </c>
      <c r="F212" s="214">
        <v>0</v>
      </c>
      <c r="G212" s="214">
        <v>0</v>
      </c>
      <c r="H212" s="214">
        <v>2.7855700000000002E-3</v>
      </c>
      <c r="I212" s="214">
        <v>0</v>
      </c>
      <c r="J212" s="214">
        <v>0</v>
      </c>
    </row>
    <row r="213" spans="1:10" x14ac:dyDescent="0.25">
      <c r="A213" s="123" t="s">
        <v>126</v>
      </c>
      <c r="B213" s="214">
        <v>0</v>
      </c>
      <c r="C213" s="214">
        <v>0</v>
      </c>
      <c r="D213" s="214">
        <v>0</v>
      </c>
      <c r="E213" s="214">
        <v>0</v>
      </c>
      <c r="F213" s="214">
        <v>0</v>
      </c>
      <c r="G213" s="214">
        <v>0</v>
      </c>
      <c r="H213" s="214">
        <v>2.5000000000000001E-3</v>
      </c>
      <c r="I213" s="214">
        <v>0</v>
      </c>
      <c r="J213" s="214">
        <v>0</v>
      </c>
    </row>
    <row r="214" spans="1:10" x14ac:dyDescent="0.25">
      <c r="A214" s="123" t="s">
        <v>42</v>
      </c>
      <c r="B214" s="214">
        <v>0</v>
      </c>
      <c r="C214" s="214">
        <v>0</v>
      </c>
      <c r="D214" s="214">
        <v>0</v>
      </c>
      <c r="E214" s="214">
        <v>0</v>
      </c>
      <c r="F214" s="214">
        <v>0</v>
      </c>
      <c r="G214" s="214">
        <v>0</v>
      </c>
      <c r="H214" s="214">
        <v>1.0764500000000001E-3</v>
      </c>
      <c r="I214" s="214">
        <v>0</v>
      </c>
      <c r="J214" s="214">
        <v>0</v>
      </c>
    </row>
    <row r="215" spans="1:10" x14ac:dyDescent="0.25">
      <c r="A215" s="124" t="s">
        <v>17</v>
      </c>
      <c r="B215" s="217">
        <v>0</v>
      </c>
      <c r="C215" s="217">
        <v>0</v>
      </c>
      <c r="D215" s="217">
        <v>0</v>
      </c>
      <c r="E215" s="217">
        <v>0</v>
      </c>
      <c r="F215" s="217">
        <v>0</v>
      </c>
      <c r="G215" s="217">
        <v>0</v>
      </c>
      <c r="H215" s="217">
        <v>1.7E-5</v>
      </c>
      <c r="I215" s="217">
        <v>0</v>
      </c>
      <c r="J215" s="217">
        <v>0</v>
      </c>
    </row>
  </sheetData>
  <sortState xmlns:xlrd2="http://schemas.microsoft.com/office/spreadsheetml/2017/richdata2" ref="A3:I215">
    <sortCondition descending="1" ref="F3:F215"/>
  </sortState>
  <mergeCells count="1">
    <mergeCell ref="L1:M1"/>
  </mergeCells>
  <hyperlinks>
    <hyperlink ref="L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Normal="100" workbookViewId="0">
      <selection activeCell="G16" sqref="G16"/>
    </sheetView>
  </sheetViews>
  <sheetFormatPr defaultColWidth="9.1796875" defaultRowHeight="12.5" x14ac:dyDescent="0.25"/>
  <cols>
    <col min="1" max="1" width="26.63281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90625" style="1" customWidth="1"/>
    <col min="7" max="9" width="12.453125" style="1" customWidth="1"/>
    <col min="10" max="16384" width="9.1796875" style="1"/>
  </cols>
  <sheetData>
    <row r="1" spans="1:16" ht="13" x14ac:dyDescent="0.3">
      <c r="A1" s="49" t="s">
        <v>540</v>
      </c>
      <c r="K1" s="342" t="s">
        <v>313</v>
      </c>
      <c r="L1" s="342"/>
    </row>
    <row r="2" spans="1:16" ht="13" x14ac:dyDescent="0.3">
      <c r="A2" s="364" t="s">
        <v>320</v>
      </c>
      <c r="B2" s="366">
        <v>44927</v>
      </c>
      <c r="C2" s="366"/>
      <c r="D2" s="366">
        <v>45261</v>
      </c>
      <c r="E2" s="366"/>
      <c r="F2" s="366">
        <v>45292</v>
      </c>
      <c r="G2" s="366"/>
      <c r="H2" s="346" t="s">
        <v>293</v>
      </c>
      <c r="I2" s="346" t="s">
        <v>580</v>
      </c>
    </row>
    <row r="3" spans="1:16" ht="13" x14ac:dyDescent="0.3">
      <c r="A3" s="367"/>
      <c r="B3" s="26" t="s">
        <v>520</v>
      </c>
      <c r="C3" s="136" t="s">
        <v>295</v>
      </c>
      <c r="D3" s="26" t="s">
        <v>520</v>
      </c>
      <c r="E3" s="26" t="s">
        <v>295</v>
      </c>
      <c r="F3" s="26" t="s">
        <v>520</v>
      </c>
      <c r="G3" s="26" t="s">
        <v>295</v>
      </c>
      <c r="H3" s="340"/>
      <c r="I3" s="340"/>
    </row>
    <row r="4" spans="1:16" x14ac:dyDescent="0.25">
      <c r="A4" s="18" t="s">
        <v>318</v>
      </c>
      <c r="B4" s="209">
        <v>3768.4583047300002</v>
      </c>
      <c r="C4" s="20">
        <f>(B4/$B$13)*100</f>
        <v>34.966621508595949</v>
      </c>
      <c r="D4" s="209">
        <v>4059.4206412199997</v>
      </c>
      <c r="E4" s="20">
        <f>(D4/$D$13)*100</f>
        <v>34.341569852521012</v>
      </c>
      <c r="F4" s="202">
        <v>3588.8010061999998</v>
      </c>
      <c r="G4" s="20">
        <f>(F4/$F$13)*100</f>
        <v>26.101144854075869</v>
      </c>
      <c r="H4" s="20">
        <f>((F4/D4)-1)*100</f>
        <v>-11.59327097668208</v>
      </c>
      <c r="I4" s="24">
        <f>((F4/B4)-1)*100</f>
        <v>-4.7673951521369551</v>
      </c>
    </row>
    <row r="5" spans="1:16" x14ac:dyDescent="0.25">
      <c r="A5" s="19" t="s">
        <v>553</v>
      </c>
      <c r="B5" s="210">
        <v>1785.1910447800001</v>
      </c>
      <c r="C5" s="20">
        <f t="shared" ref="C5:C12" si="0">(B5/$B$13)*100</f>
        <v>16.564359888235412</v>
      </c>
      <c r="D5" s="210">
        <v>2279.56969845</v>
      </c>
      <c r="E5" s="20">
        <f t="shared" ref="E5:E12" si="1">(D5/$D$13)*100</f>
        <v>19.284525786291468</v>
      </c>
      <c r="F5" s="204">
        <v>2595.5505546999998</v>
      </c>
      <c r="G5" s="20">
        <f t="shared" ref="G5:G12" si="2">(F5/$F$13)*100</f>
        <v>18.877291019274256</v>
      </c>
      <c r="H5" s="20">
        <f t="shared" ref="H5:H13" si="3">((F5/D5)-1)*100</f>
        <v>13.861425534163384</v>
      </c>
      <c r="I5" s="24">
        <f t="shared" ref="I5:I13" si="4">((F5/B5)-1)*100</f>
        <v>45.393433508953393</v>
      </c>
    </row>
    <row r="6" spans="1:16" x14ac:dyDescent="0.25">
      <c r="A6" s="19" t="s">
        <v>316</v>
      </c>
      <c r="B6" s="210">
        <v>1140.0923953800002</v>
      </c>
      <c r="C6" s="20">
        <f t="shared" si="0"/>
        <v>10.578644116625625</v>
      </c>
      <c r="D6" s="210">
        <v>1138.1006268399999</v>
      </c>
      <c r="E6" s="20">
        <f t="shared" si="1"/>
        <v>9.6280148400875323</v>
      </c>
      <c r="F6" s="204">
        <v>2491.8752330500001</v>
      </c>
      <c r="G6" s="20">
        <f t="shared" si="2"/>
        <v>18.123266323141873</v>
      </c>
      <c r="H6" s="20">
        <f t="shared" si="3"/>
        <v>118.95034360615644</v>
      </c>
      <c r="I6" s="24">
        <f t="shared" si="4"/>
        <v>118.56783214657281</v>
      </c>
    </row>
    <row r="7" spans="1:16" x14ac:dyDescent="0.25">
      <c r="A7" s="19" t="s">
        <v>317</v>
      </c>
      <c r="B7" s="210">
        <v>1476.0831093499999</v>
      </c>
      <c r="C7" s="20">
        <f t="shared" si="0"/>
        <v>13.696221432273713</v>
      </c>
      <c r="D7" s="210">
        <v>2423.5382306500001</v>
      </c>
      <c r="E7" s="20">
        <f t="shared" si="1"/>
        <v>20.502459536469509</v>
      </c>
      <c r="F7" s="204">
        <v>934.99887142999989</v>
      </c>
      <c r="G7" s="20">
        <f>(F7/$F$13)*100</f>
        <v>6.800193418200311</v>
      </c>
      <c r="H7" s="20">
        <f t="shared" si="3"/>
        <v>-61.420089866738749</v>
      </c>
      <c r="I7" s="24">
        <f t="shared" si="4"/>
        <v>-36.656759669736275</v>
      </c>
    </row>
    <row r="8" spans="1:16" x14ac:dyDescent="0.25">
      <c r="A8" s="19" t="s">
        <v>569</v>
      </c>
      <c r="B8" s="210">
        <v>99.091135249999994</v>
      </c>
      <c r="C8" s="20">
        <f t="shared" si="0"/>
        <v>0.91944289705816173</v>
      </c>
      <c r="D8" s="210">
        <v>403.70373927999998</v>
      </c>
      <c r="E8" s="20">
        <f t="shared" si="1"/>
        <v>3.4152213794827335</v>
      </c>
      <c r="F8" s="204">
        <v>739.93354970000007</v>
      </c>
      <c r="G8" s="20">
        <f t="shared" si="2"/>
        <v>5.3814944684157702</v>
      </c>
      <c r="H8" s="20">
        <f t="shared" si="3"/>
        <v>83.286275975461919</v>
      </c>
      <c r="I8" s="24">
        <f t="shared" si="4"/>
        <v>646.72022662087738</v>
      </c>
      <c r="L8" s="6"/>
    </row>
    <row r="9" spans="1:16" x14ac:dyDescent="0.25">
      <c r="A9" s="19" t="s">
        <v>596</v>
      </c>
      <c r="B9" s="210">
        <v>78.409053689999993</v>
      </c>
      <c r="C9" s="20">
        <f t="shared" si="0"/>
        <v>0.72753881866867143</v>
      </c>
      <c r="D9" s="210">
        <v>394.61422733000001</v>
      </c>
      <c r="E9" s="20">
        <f t="shared" si="1"/>
        <v>3.3383266358371384</v>
      </c>
      <c r="F9" s="204">
        <v>727.30674538999995</v>
      </c>
      <c r="G9" s="20">
        <f t="shared" si="2"/>
        <v>5.2896604414608035</v>
      </c>
      <c r="H9" s="20">
        <f t="shared" si="3"/>
        <v>84.308292762537064</v>
      </c>
      <c r="I9" s="24">
        <f t="shared" si="4"/>
        <v>827.58005761107415</v>
      </c>
    </row>
    <row r="10" spans="1:16" x14ac:dyDescent="0.25">
      <c r="A10" s="19" t="s">
        <v>315</v>
      </c>
      <c r="B10" s="210">
        <v>112.85681957999999</v>
      </c>
      <c r="C10" s="20">
        <f t="shared" si="0"/>
        <v>1.0471713830466534</v>
      </c>
      <c r="D10" s="210">
        <v>175.25894183000003</v>
      </c>
      <c r="E10" s="20">
        <f t="shared" si="1"/>
        <v>1.482641914961796</v>
      </c>
      <c r="F10" s="204">
        <v>126.92167665000001</v>
      </c>
      <c r="G10" s="20">
        <f t="shared" si="2"/>
        <v>0.92309410904662759</v>
      </c>
      <c r="H10" s="20">
        <f t="shared" si="3"/>
        <v>-27.580484439354215</v>
      </c>
      <c r="I10" s="24">
        <f t="shared" si="4"/>
        <v>12.46256727980002</v>
      </c>
    </row>
    <row r="11" spans="1:16" x14ac:dyDescent="0.25">
      <c r="A11" s="19" t="s">
        <v>547</v>
      </c>
      <c r="B11" s="210">
        <v>226.89765688999998</v>
      </c>
      <c r="C11" s="20">
        <f t="shared" si="0"/>
        <v>2.1053289828632815</v>
      </c>
      <c r="D11" s="210">
        <v>29.615210140000002</v>
      </c>
      <c r="E11" s="20">
        <f t="shared" si="1"/>
        <v>0.250536442908327</v>
      </c>
      <c r="F11" s="204">
        <v>33.944278520000005</v>
      </c>
      <c r="G11" s="20">
        <f t="shared" si="2"/>
        <v>0.24687479999225162</v>
      </c>
      <c r="H11" s="20">
        <f t="shared" si="3"/>
        <v>14.61771960940068</v>
      </c>
      <c r="I11" s="24">
        <f t="shared" si="4"/>
        <v>-85.0398285353576</v>
      </c>
      <c r="J11" s="6"/>
      <c r="K11" s="6"/>
      <c r="L11" s="6"/>
      <c r="M11" s="6"/>
      <c r="N11" s="6"/>
      <c r="O11" s="6"/>
      <c r="P11" s="6"/>
    </row>
    <row r="12" spans="1:16" x14ac:dyDescent="0.25">
      <c r="A12" s="19" t="s">
        <v>595</v>
      </c>
      <c r="B12" s="210">
        <v>0.80127369999999998</v>
      </c>
      <c r="C12" s="20">
        <f t="shared" si="0"/>
        <v>7.4348266391923538E-3</v>
      </c>
      <c r="D12" s="210">
        <v>1.2788338300000002</v>
      </c>
      <c r="E12" s="20">
        <f t="shared" si="1"/>
        <v>1.0818578606210497E-2</v>
      </c>
      <c r="F12" s="204">
        <v>1.13617447</v>
      </c>
      <c r="G12" s="20">
        <f t="shared" si="2"/>
        <v>8.2633320626415967E-3</v>
      </c>
      <c r="H12" s="20">
        <f t="shared" si="3"/>
        <v>-11.155425877340141</v>
      </c>
      <c r="I12" s="24">
        <f t="shared" si="4"/>
        <v>41.796051711169355</v>
      </c>
      <c r="J12" s="6"/>
      <c r="K12" s="6"/>
      <c r="L12" s="6"/>
      <c r="M12" s="6"/>
      <c r="N12" s="6"/>
      <c r="O12" s="6"/>
      <c r="P12" s="6"/>
    </row>
    <row r="13" spans="1:16" s="9" customFormat="1" ht="13" x14ac:dyDescent="0.3">
      <c r="A13" s="316" t="s">
        <v>561</v>
      </c>
      <c r="B13" s="317">
        <v>10777.301729889999</v>
      </c>
      <c r="C13" s="318">
        <v>100</v>
      </c>
      <c r="D13" s="317">
        <v>11820.71949143</v>
      </c>
      <c r="E13" s="318">
        <v>100.00000000000011</v>
      </c>
      <c r="F13" s="317">
        <v>13749.592312000001</v>
      </c>
      <c r="G13" s="318">
        <v>99.999999999999929</v>
      </c>
      <c r="H13" s="128">
        <f t="shared" si="3"/>
        <v>16.317727715038256</v>
      </c>
      <c r="I13" s="129">
        <f t="shared" si="4"/>
        <v>27.579172009878761</v>
      </c>
    </row>
    <row r="14" spans="1:16" x14ac:dyDescent="0.25">
      <c r="J14" s="93"/>
    </row>
    <row r="15" spans="1:16" x14ac:dyDescent="0.25">
      <c r="A15" s="40"/>
      <c r="E15" s="40"/>
      <c r="F15" s="40"/>
      <c r="G15" s="43"/>
      <c r="H15" s="43"/>
      <c r="I15" s="43"/>
    </row>
    <row r="16" spans="1:16" ht="13" x14ac:dyDescent="0.3">
      <c r="D16" s="16"/>
      <c r="E16" s="16"/>
      <c r="F16" s="16"/>
      <c r="G16" s="53"/>
      <c r="H16" s="43"/>
      <c r="I16" s="43"/>
    </row>
    <row r="17" spans="1:9" x14ac:dyDescent="0.25">
      <c r="A17" s="40"/>
      <c r="B17" s="40"/>
      <c r="C17" s="40"/>
      <c r="D17" s="40"/>
      <c r="E17" s="40"/>
      <c r="F17" s="40"/>
      <c r="G17" s="43"/>
      <c r="H17" s="43"/>
      <c r="I17" s="43"/>
    </row>
    <row r="18" spans="1:9" x14ac:dyDescent="0.25">
      <c r="A18" s="40"/>
      <c r="B18" s="40"/>
      <c r="C18" s="40"/>
      <c r="D18" s="40"/>
      <c r="E18" s="40"/>
      <c r="F18" s="40"/>
      <c r="G18" s="43"/>
      <c r="H18" s="43"/>
      <c r="I18" s="43"/>
    </row>
    <row r="19" spans="1:9" x14ac:dyDescent="0.25">
      <c r="A19" s="40"/>
      <c r="B19" s="40"/>
      <c r="C19" s="40"/>
      <c r="D19" s="40"/>
      <c r="E19" s="40"/>
      <c r="F19" s="40"/>
      <c r="G19" s="43"/>
      <c r="H19" s="43"/>
      <c r="I19" s="43"/>
    </row>
    <row r="20" spans="1:9" x14ac:dyDescent="0.25">
      <c r="A20" s="40"/>
      <c r="B20" s="40"/>
      <c r="C20" s="40"/>
      <c r="D20" s="40"/>
      <c r="E20" s="40"/>
      <c r="F20" s="40"/>
      <c r="G20" s="43"/>
      <c r="H20" s="43"/>
      <c r="I20" s="43"/>
    </row>
    <row r="21" spans="1:9" x14ac:dyDescent="0.25">
      <c r="A21" s="40"/>
      <c r="B21" s="40"/>
      <c r="C21" s="40"/>
      <c r="D21" s="40"/>
      <c r="E21" s="37"/>
      <c r="F21" s="37"/>
      <c r="G21" s="37"/>
      <c r="H21" s="43"/>
      <c r="I21" s="43"/>
    </row>
    <row r="22" spans="1:9" x14ac:dyDescent="0.25">
      <c r="A22" s="40"/>
      <c r="B22" s="40"/>
      <c r="C22" s="40"/>
      <c r="D22" s="40"/>
      <c r="E22" s="40"/>
      <c r="F22" s="40"/>
      <c r="G22" s="43"/>
      <c r="H22" s="43"/>
      <c r="I22" s="43"/>
    </row>
    <row r="23" spans="1:9" x14ac:dyDescent="0.25">
      <c r="A23" s="40"/>
      <c r="B23" s="40"/>
      <c r="C23" s="40"/>
      <c r="D23" s="40"/>
      <c r="E23" s="40"/>
      <c r="F23" s="40"/>
      <c r="G23" s="43"/>
      <c r="H23" s="43"/>
      <c r="I23" s="43"/>
    </row>
    <row r="24" spans="1:9" x14ac:dyDescent="0.25">
      <c r="A24" s="40"/>
      <c r="B24" s="40"/>
      <c r="C24" s="40"/>
      <c r="D24" s="40"/>
      <c r="E24" s="40"/>
      <c r="F24" s="40"/>
      <c r="G24" s="40"/>
      <c r="H24" s="40"/>
      <c r="I24" s="40"/>
    </row>
    <row r="25" spans="1:9" x14ac:dyDescent="0.25">
      <c r="A25" s="40"/>
      <c r="B25" s="40"/>
      <c r="C25" s="40"/>
      <c r="D25" s="40"/>
      <c r="E25" s="40"/>
      <c r="F25" s="40"/>
      <c r="G25" s="40"/>
      <c r="H25" s="40"/>
      <c r="I25" s="40"/>
    </row>
    <row r="26" spans="1:9" x14ac:dyDescent="0.25">
      <c r="A26" s="40"/>
      <c r="B26" s="40"/>
      <c r="C26" s="40"/>
      <c r="D26" s="40"/>
      <c r="E26" s="40"/>
      <c r="F26" s="40"/>
      <c r="G26" s="40"/>
      <c r="H26" s="40"/>
      <c r="I26" s="40"/>
    </row>
    <row r="27" spans="1:9" x14ac:dyDescent="0.25">
      <c r="A27" s="40"/>
      <c r="B27" s="40"/>
      <c r="C27" s="40"/>
      <c r="D27" s="40"/>
      <c r="E27" s="40"/>
      <c r="F27" s="40"/>
      <c r="G27" s="40"/>
      <c r="H27" s="40"/>
      <c r="I27" s="40"/>
    </row>
    <row r="28" spans="1:9" x14ac:dyDescent="0.25">
      <c r="A28" s="40"/>
      <c r="B28" s="40"/>
      <c r="C28" s="40"/>
      <c r="D28" s="40"/>
      <c r="E28" s="40"/>
      <c r="F28" s="40"/>
      <c r="G28" s="40"/>
      <c r="H28" s="40"/>
      <c r="I28" s="40"/>
    </row>
    <row r="29" spans="1:9" x14ac:dyDescent="0.25">
      <c r="A29" s="40"/>
      <c r="B29" s="40"/>
      <c r="C29" s="40"/>
      <c r="D29" s="40"/>
      <c r="E29" s="40"/>
      <c r="F29" s="40"/>
      <c r="G29" s="40"/>
      <c r="H29" s="40"/>
      <c r="I29" s="40"/>
    </row>
    <row r="30" spans="1:9" x14ac:dyDescent="0.25">
      <c r="A30" s="40"/>
      <c r="B30" s="40"/>
      <c r="C30" s="40"/>
      <c r="D30" s="40"/>
      <c r="E30" s="40"/>
      <c r="F30" s="40"/>
      <c r="G30" s="40"/>
      <c r="H30" s="40"/>
      <c r="I30" s="40"/>
    </row>
    <row r="31" spans="1:9" x14ac:dyDescent="0.25">
      <c r="A31" s="40"/>
      <c r="B31" s="40"/>
      <c r="C31" s="40"/>
      <c r="D31" s="40"/>
      <c r="E31" s="40"/>
      <c r="F31" s="40"/>
      <c r="G31" s="40"/>
      <c r="H31" s="40"/>
      <c r="I31" s="40"/>
    </row>
    <row r="32" spans="1:9" x14ac:dyDescent="0.25">
      <c r="A32" s="40"/>
      <c r="B32" s="40"/>
      <c r="C32" s="40"/>
      <c r="D32" s="40"/>
      <c r="E32" s="40"/>
      <c r="F32" s="40"/>
      <c r="G32" s="40"/>
      <c r="H32" s="40"/>
      <c r="I32" s="40"/>
    </row>
    <row r="33" spans="1:9" x14ac:dyDescent="0.25">
      <c r="A33" s="40"/>
      <c r="B33" s="40"/>
      <c r="C33" s="40"/>
      <c r="D33" s="40"/>
      <c r="E33" s="40"/>
      <c r="F33" s="40"/>
      <c r="G33" s="40"/>
      <c r="H33" s="40"/>
      <c r="I33" s="40"/>
    </row>
    <row r="34" spans="1:9" x14ac:dyDescent="0.25">
      <c r="A34" s="40"/>
      <c r="B34" s="40"/>
      <c r="C34" s="40"/>
      <c r="D34" s="40"/>
      <c r="E34" s="40"/>
      <c r="F34" s="40"/>
      <c r="G34" s="40"/>
      <c r="H34" s="40"/>
      <c r="I34" s="40"/>
    </row>
    <row r="35" spans="1:9" x14ac:dyDescent="0.25">
      <c r="A35" s="40"/>
      <c r="B35" s="40"/>
      <c r="C35" s="40"/>
      <c r="D35" s="40"/>
      <c r="E35" s="40"/>
      <c r="F35" s="40"/>
      <c r="G35" s="40"/>
      <c r="H35" s="40"/>
      <c r="I35" s="40"/>
    </row>
    <row r="36" spans="1:9" x14ac:dyDescent="0.25">
      <c r="A36" s="40"/>
      <c r="B36" s="40"/>
      <c r="C36" s="40"/>
      <c r="D36" s="40"/>
      <c r="E36" s="40"/>
      <c r="F36" s="40"/>
      <c r="G36" s="40"/>
      <c r="H36" s="40"/>
      <c r="I36" s="40"/>
    </row>
    <row r="37" spans="1:9" x14ac:dyDescent="0.25">
      <c r="A37" s="40"/>
      <c r="B37" s="40"/>
      <c r="C37" s="40"/>
      <c r="D37" s="40"/>
      <c r="E37" s="40"/>
      <c r="F37" s="40"/>
      <c r="G37" s="40"/>
      <c r="H37" s="40"/>
      <c r="I37" s="40"/>
    </row>
    <row r="38" spans="1:9" x14ac:dyDescent="0.25">
      <c r="A38" s="40"/>
      <c r="B38" s="40"/>
      <c r="C38" s="40"/>
      <c r="D38" s="40"/>
      <c r="E38" s="40"/>
      <c r="F38" s="40"/>
      <c r="G38" s="40"/>
      <c r="H38" s="40"/>
      <c r="I38" s="40"/>
    </row>
    <row r="39" spans="1:9" x14ac:dyDescent="0.25">
      <c r="A39" s="40"/>
      <c r="B39" s="40"/>
      <c r="C39" s="40"/>
      <c r="D39" s="40"/>
      <c r="E39" s="40"/>
      <c r="F39" s="40"/>
      <c r="G39" s="40"/>
      <c r="H39" s="40"/>
      <c r="I39" s="40"/>
    </row>
    <row r="40" spans="1:9" x14ac:dyDescent="0.25">
      <c r="A40" s="40"/>
      <c r="B40" s="40"/>
      <c r="C40" s="40"/>
      <c r="D40" s="40"/>
      <c r="E40" s="40"/>
      <c r="F40" s="40"/>
      <c r="G40" s="40"/>
      <c r="H40" s="40"/>
      <c r="I40" s="40"/>
    </row>
    <row r="41" spans="1:9" x14ac:dyDescent="0.25">
      <c r="A41" s="40"/>
      <c r="B41" s="40"/>
      <c r="C41" s="40"/>
      <c r="D41" s="40"/>
      <c r="E41" s="40"/>
      <c r="F41" s="40"/>
      <c r="G41" s="40"/>
      <c r="H41" s="40"/>
      <c r="I41" s="40"/>
    </row>
    <row r="42" spans="1:9" x14ac:dyDescent="0.25">
      <c r="A42" s="40"/>
      <c r="B42" s="40"/>
      <c r="C42" s="40"/>
      <c r="D42" s="40"/>
      <c r="E42" s="40"/>
      <c r="F42" s="40"/>
      <c r="G42" s="40"/>
      <c r="H42" s="40"/>
      <c r="I42" s="40"/>
    </row>
    <row r="46" spans="1:9" s="9" customFormat="1" ht="13" x14ac:dyDescent="0.3"/>
  </sheetData>
  <sortState xmlns:xlrd2="http://schemas.microsoft.com/office/spreadsheetml/2017/richdata2" ref="A5:I13">
    <sortCondition descending="1" ref="G5:G13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45"/>
  <sheetViews>
    <sheetView zoomScaleNormal="100" workbookViewId="0">
      <selection activeCell="L1" sqref="L1:M1"/>
    </sheetView>
  </sheetViews>
  <sheetFormatPr defaultColWidth="6.6328125" defaultRowHeight="12.5" x14ac:dyDescent="0.25"/>
  <cols>
    <col min="1" max="1" width="50.08984375" style="1" customWidth="1"/>
    <col min="2" max="2" width="18.453125" style="67" bestFit="1" customWidth="1"/>
    <col min="3" max="3" width="8.81640625" style="67" bestFit="1" customWidth="1"/>
    <col min="4" max="4" width="19.453125" style="67" bestFit="1" customWidth="1"/>
    <col min="5" max="5" width="7.90625" style="67" customWidth="1"/>
    <col min="6" max="6" width="15.6328125" style="67" bestFit="1" customWidth="1"/>
    <col min="7" max="7" width="11.54296875" style="67" bestFit="1" customWidth="1"/>
    <col min="8" max="8" width="11.26953125" style="67" bestFit="1" customWidth="1"/>
    <col min="9" max="9" width="16.36328125" style="67" bestFit="1" customWidth="1"/>
    <col min="10" max="10" width="8.6328125" style="1" bestFit="1" customWidth="1"/>
    <col min="11" max="11" width="7.81640625" style="1" customWidth="1"/>
    <col min="12" max="16384" width="6.6328125" style="1"/>
  </cols>
  <sheetData>
    <row r="1" spans="1:13" ht="13" x14ac:dyDescent="0.3">
      <c r="A1" s="49" t="s">
        <v>487</v>
      </c>
      <c r="B1" s="137"/>
      <c r="C1" s="137"/>
      <c r="D1" s="137"/>
      <c r="E1" s="137"/>
      <c r="F1" s="137"/>
      <c r="G1" s="137"/>
      <c r="H1" s="137"/>
      <c r="I1" s="137"/>
      <c r="L1" s="342" t="s">
        <v>313</v>
      </c>
      <c r="M1" s="342"/>
    </row>
    <row r="2" spans="1:13" ht="13" x14ac:dyDescent="0.3">
      <c r="A2" s="234" t="s">
        <v>319</v>
      </c>
      <c r="B2" s="234" t="s">
        <v>317</v>
      </c>
      <c r="C2" s="234" t="s">
        <v>569</v>
      </c>
      <c r="D2" s="234" t="s">
        <v>595</v>
      </c>
      <c r="E2" s="234" t="s">
        <v>315</v>
      </c>
      <c r="F2" s="234" t="s">
        <v>316</v>
      </c>
      <c r="G2" s="234" t="s">
        <v>547</v>
      </c>
      <c r="H2" s="234" t="s">
        <v>318</v>
      </c>
      <c r="I2" s="234" t="s">
        <v>596</v>
      </c>
      <c r="J2" s="234" t="s">
        <v>553</v>
      </c>
    </row>
    <row r="3" spans="1:13" x14ac:dyDescent="0.25">
      <c r="A3" s="123" t="s">
        <v>97</v>
      </c>
      <c r="B3" s="214">
        <v>6.4279261200000004</v>
      </c>
      <c r="C3" s="214">
        <v>391.38733891999999</v>
      </c>
      <c r="D3" s="214">
        <v>0</v>
      </c>
      <c r="E3" s="214">
        <v>3.018007E-2</v>
      </c>
      <c r="F3" s="214">
        <v>5.9927790000000002E-2</v>
      </c>
      <c r="G3" s="214">
        <v>0</v>
      </c>
      <c r="H3" s="214">
        <v>17.47296107</v>
      </c>
      <c r="I3" s="214">
        <v>391.38733891999999</v>
      </c>
      <c r="J3" s="214">
        <v>9.3212839999999991E-2</v>
      </c>
    </row>
    <row r="4" spans="1:13" x14ac:dyDescent="0.25">
      <c r="A4" s="123" t="s">
        <v>68</v>
      </c>
      <c r="B4" s="214">
        <v>0</v>
      </c>
      <c r="C4" s="214">
        <v>231.76520833000001</v>
      </c>
      <c r="D4" s="214">
        <v>0</v>
      </c>
      <c r="E4" s="214">
        <v>0</v>
      </c>
      <c r="F4" s="214">
        <v>0</v>
      </c>
      <c r="G4" s="214">
        <v>0</v>
      </c>
      <c r="H4" s="214">
        <v>0</v>
      </c>
      <c r="I4" s="214">
        <v>231.76520833000001</v>
      </c>
      <c r="J4" s="214">
        <v>0</v>
      </c>
    </row>
    <row r="5" spans="1:13" x14ac:dyDescent="0.25">
      <c r="A5" s="123" t="s">
        <v>33</v>
      </c>
      <c r="B5" s="214">
        <v>0.19640750000000001</v>
      </c>
      <c r="C5" s="214">
        <v>21.085044960000001</v>
      </c>
      <c r="D5" s="214">
        <v>0</v>
      </c>
      <c r="E5" s="214">
        <v>1.395878E-2</v>
      </c>
      <c r="F5" s="214">
        <v>0.40305927000000003</v>
      </c>
      <c r="G5" s="214">
        <v>0</v>
      </c>
      <c r="H5" s="214">
        <v>77.598727170000004</v>
      </c>
      <c r="I5" s="214">
        <v>22.68219083</v>
      </c>
      <c r="J5" s="214">
        <v>0.28933880000000001</v>
      </c>
    </row>
    <row r="6" spans="1:13" x14ac:dyDescent="0.25">
      <c r="A6" s="123" t="s">
        <v>106</v>
      </c>
      <c r="B6" s="214">
        <v>9.3304200000000007E-3</v>
      </c>
      <c r="C6" s="214">
        <v>20.273548959999999</v>
      </c>
      <c r="D6" s="214">
        <v>0</v>
      </c>
      <c r="E6" s="214">
        <v>0</v>
      </c>
      <c r="F6" s="214">
        <v>0.48258385999999998</v>
      </c>
      <c r="G6" s="214">
        <v>2.8959E-4</v>
      </c>
      <c r="H6" s="214">
        <v>21.618959459999999</v>
      </c>
      <c r="I6" s="214">
        <v>0</v>
      </c>
      <c r="J6" s="214">
        <v>0.48878514000000001</v>
      </c>
    </row>
    <row r="7" spans="1:13" x14ac:dyDescent="0.25">
      <c r="A7" s="123" t="s">
        <v>123</v>
      </c>
      <c r="B7" s="214">
        <v>8.5923506199999995</v>
      </c>
      <c r="C7" s="214">
        <v>11.05388076</v>
      </c>
      <c r="D7" s="214">
        <v>1.6660499999999999E-3</v>
      </c>
      <c r="E7" s="214">
        <v>9.7918050000000006E-2</v>
      </c>
      <c r="F7" s="214">
        <v>35.251632489999999</v>
      </c>
      <c r="G7" s="214">
        <v>3.58502E-3</v>
      </c>
      <c r="H7" s="214">
        <v>41.139092479999995</v>
      </c>
      <c r="I7" s="214">
        <v>0</v>
      </c>
      <c r="J7" s="214">
        <v>22.979635219999999</v>
      </c>
    </row>
    <row r="8" spans="1:13" x14ac:dyDescent="0.25">
      <c r="A8" s="123" t="s">
        <v>26</v>
      </c>
      <c r="B8" s="214">
        <v>0.30514378999999997</v>
      </c>
      <c r="C8" s="214">
        <v>10.225723800000001</v>
      </c>
      <c r="D8" s="214">
        <v>0</v>
      </c>
      <c r="E8" s="214">
        <v>0</v>
      </c>
      <c r="F8" s="214">
        <v>0.34321074000000001</v>
      </c>
      <c r="G8" s="214">
        <v>0</v>
      </c>
      <c r="H8" s="214">
        <v>172.75269315</v>
      </c>
      <c r="I8" s="214">
        <v>1.3645908999999998</v>
      </c>
      <c r="J8" s="214">
        <v>0.36507691999999997</v>
      </c>
    </row>
    <row r="9" spans="1:13" x14ac:dyDescent="0.25">
      <c r="A9" s="123" t="s">
        <v>212</v>
      </c>
      <c r="B9" s="214">
        <v>6.2157542800000005</v>
      </c>
      <c r="C9" s="214">
        <v>10.008203949999999</v>
      </c>
      <c r="D9" s="214">
        <v>4.5452700000000006E-3</v>
      </c>
      <c r="E9" s="214">
        <v>1.2861414799999999</v>
      </c>
      <c r="F9" s="214">
        <v>1.1090674199999999</v>
      </c>
      <c r="G9" s="214">
        <v>7.4324999999999999E-4</v>
      </c>
      <c r="H9" s="214">
        <v>24.785949210000002</v>
      </c>
      <c r="I9" s="214">
        <v>10.002565240000001</v>
      </c>
      <c r="J9" s="214">
        <v>7.50052027</v>
      </c>
    </row>
    <row r="10" spans="1:13" x14ac:dyDescent="0.25">
      <c r="A10" s="123" t="s">
        <v>197</v>
      </c>
      <c r="B10" s="214">
        <v>22.426603979999999</v>
      </c>
      <c r="C10" s="214">
        <v>6.1866946699999996</v>
      </c>
      <c r="D10" s="214">
        <v>0</v>
      </c>
      <c r="E10" s="214">
        <v>0.10556862</v>
      </c>
      <c r="F10" s="214">
        <v>2.3365901200000003</v>
      </c>
      <c r="G10" s="214">
        <v>4.1769600000000004E-3</v>
      </c>
      <c r="H10" s="214">
        <v>10.515049060000001</v>
      </c>
      <c r="I10" s="214">
        <v>6.1866946699999996</v>
      </c>
      <c r="J10" s="214">
        <v>48.253211329999999</v>
      </c>
    </row>
    <row r="11" spans="1:13" x14ac:dyDescent="0.25">
      <c r="A11" s="123" t="s">
        <v>50</v>
      </c>
      <c r="B11" s="214">
        <v>0</v>
      </c>
      <c r="C11" s="214">
        <v>5.8673848499999997</v>
      </c>
      <c r="D11" s="214">
        <v>0</v>
      </c>
      <c r="E11" s="214">
        <v>0.13530904000000002</v>
      </c>
      <c r="F11" s="214">
        <v>1.4601810500000001</v>
      </c>
      <c r="G11" s="214">
        <v>0</v>
      </c>
      <c r="H11" s="214">
        <v>10.2582837</v>
      </c>
      <c r="I11" s="214">
        <v>2.3644342099999998</v>
      </c>
      <c r="J11" s="214">
        <v>1.5954900900000002</v>
      </c>
    </row>
    <row r="12" spans="1:13" x14ac:dyDescent="0.25">
      <c r="A12" s="123" t="s">
        <v>0</v>
      </c>
      <c r="B12" s="214">
        <v>0</v>
      </c>
      <c r="C12" s="214">
        <v>3.2595218900000003</v>
      </c>
      <c r="D12" s="214">
        <v>0</v>
      </c>
      <c r="E12" s="214">
        <v>0</v>
      </c>
      <c r="F12" s="214">
        <v>0</v>
      </c>
      <c r="G12" s="214">
        <v>0</v>
      </c>
      <c r="H12" s="214">
        <v>2.2024499999999999E-2</v>
      </c>
      <c r="I12" s="214">
        <v>3.2595218900000003</v>
      </c>
      <c r="J12" s="214">
        <v>0</v>
      </c>
    </row>
    <row r="13" spans="1:13" x14ac:dyDescent="0.25">
      <c r="A13" s="123" t="s">
        <v>39</v>
      </c>
      <c r="B13" s="214">
        <v>0.89237358</v>
      </c>
      <c r="C13" s="214">
        <v>3.03835554</v>
      </c>
      <c r="D13" s="214">
        <v>0</v>
      </c>
      <c r="E13" s="214">
        <v>4.3526744400000004</v>
      </c>
      <c r="F13" s="214">
        <v>0.64825577000000001</v>
      </c>
      <c r="G13" s="214">
        <v>0</v>
      </c>
      <c r="H13" s="214">
        <v>18.312519289999997</v>
      </c>
      <c r="I13" s="214">
        <v>3.9105266699999999</v>
      </c>
      <c r="J13" s="214">
        <v>5.0218149299999997</v>
      </c>
    </row>
    <row r="14" spans="1:13" x14ac:dyDescent="0.25">
      <c r="A14" s="123" t="s">
        <v>99</v>
      </c>
      <c r="B14" s="214">
        <v>0.70940040000000004</v>
      </c>
      <c r="C14" s="214">
        <v>2.64767777</v>
      </c>
      <c r="D14" s="214">
        <v>0</v>
      </c>
      <c r="E14" s="214">
        <v>0</v>
      </c>
      <c r="F14" s="214">
        <v>4.6949928099999996</v>
      </c>
      <c r="G14" s="214">
        <v>0</v>
      </c>
      <c r="H14" s="214">
        <v>27.16153632</v>
      </c>
      <c r="I14" s="214">
        <v>2.64767777</v>
      </c>
      <c r="J14" s="214">
        <v>4.77239097</v>
      </c>
    </row>
    <row r="15" spans="1:13" x14ac:dyDescent="0.25">
      <c r="A15" s="123" t="s">
        <v>255</v>
      </c>
      <c r="B15" s="214">
        <v>2.66284769</v>
      </c>
      <c r="C15" s="214">
        <v>2.3462571299999997</v>
      </c>
      <c r="D15" s="214">
        <v>4.2089999999999999E-4</v>
      </c>
      <c r="E15" s="214">
        <v>2.3303899999999999E-3</v>
      </c>
      <c r="F15" s="214">
        <v>0.11466116</v>
      </c>
      <c r="G15" s="214">
        <v>0</v>
      </c>
      <c r="H15" s="214">
        <v>4.31178492</v>
      </c>
      <c r="I15" s="214">
        <v>2.3458362300000002</v>
      </c>
      <c r="J15" s="214">
        <v>0.61817027000000002</v>
      </c>
    </row>
    <row r="16" spans="1:13" x14ac:dyDescent="0.25">
      <c r="A16" s="123" t="s">
        <v>231</v>
      </c>
      <c r="B16" s="214">
        <v>5.0305746600000001</v>
      </c>
      <c r="C16" s="214">
        <v>2.29610212</v>
      </c>
      <c r="D16" s="214">
        <v>0</v>
      </c>
      <c r="E16" s="214">
        <v>0</v>
      </c>
      <c r="F16" s="214">
        <v>0.16630112999999999</v>
      </c>
      <c r="G16" s="214">
        <v>0</v>
      </c>
      <c r="H16" s="214">
        <v>13.38796842</v>
      </c>
      <c r="I16" s="214">
        <v>2.4233204700000002</v>
      </c>
      <c r="J16" s="214">
        <v>0.22605932999999998</v>
      </c>
    </row>
    <row r="17" spans="1:10" x14ac:dyDescent="0.25">
      <c r="A17" s="123" t="s">
        <v>235</v>
      </c>
      <c r="B17" s="214">
        <v>19.838255610000001</v>
      </c>
      <c r="C17" s="214">
        <v>1.7709318500000002</v>
      </c>
      <c r="D17" s="214">
        <v>0</v>
      </c>
      <c r="E17" s="214">
        <v>7.8899139999999993E-2</v>
      </c>
      <c r="F17" s="214">
        <v>0.21737020000000001</v>
      </c>
      <c r="G17" s="214">
        <v>0</v>
      </c>
      <c r="H17" s="214">
        <v>25.062696020000001</v>
      </c>
      <c r="I17" s="214">
        <v>1.73905449</v>
      </c>
      <c r="J17" s="214">
        <v>0.60930120999999993</v>
      </c>
    </row>
    <row r="18" spans="1:10" x14ac:dyDescent="0.25">
      <c r="A18" s="123" t="s">
        <v>215</v>
      </c>
      <c r="B18" s="214">
        <v>3.0707019100000004</v>
      </c>
      <c r="C18" s="214">
        <v>1.50031377</v>
      </c>
      <c r="D18" s="214">
        <v>0</v>
      </c>
      <c r="E18" s="214">
        <v>0</v>
      </c>
      <c r="F18" s="214">
        <v>0.11553396</v>
      </c>
      <c r="G18" s="214">
        <v>0</v>
      </c>
      <c r="H18" s="214">
        <v>5.8224020799999998</v>
      </c>
      <c r="I18" s="214">
        <v>1.49686177</v>
      </c>
      <c r="J18" s="214">
        <v>0.31970847999999996</v>
      </c>
    </row>
    <row r="19" spans="1:10" x14ac:dyDescent="0.25">
      <c r="A19" s="123" t="s">
        <v>71</v>
      </c>
      <c r="B19" s="214">
        <v>0</v>
      </c>
      <c r="C19" s="214">
        <v>1.4350797099999999</v>
      </c>
      <c r="D19" s="214">
        <v>0</v>
      </c>
      <c r="E19" s="214">
        <v>0</v>
      </c>
      <c r="F19" s="214">
        <v>69.986526900000001</v>
      </c>
      <c r="G19" s="214">
        <v>0</v>
      </c>
      <c r="H19" s="214">
        <v>1.011799E-2</v>
      </c>
      <c r="I19" s="214">
        <v>1.4350797099999999</v>
      </c>
      <c r="J19" s="214">
        <v>69.986526900000001</v>
      </c>
    </row>
    <row r="20" spans="1:10" x14ac:dyDescent="0.25">
      <c r="A20" s="123" t="s">
        <v>216</v>
      </c>
      <c r="B20" s="214">
        <v>24.053044539999998</v>
      </c>
      <c r="C20" s="214">
        <v>0.93486111999999999</v>
      </c>
      <c r="D20" s="214">
        <v>1.7995999999999999E-3</v>
      </c>
      <c r="E20" s="214">
        <v>6.3215442900000003</v>
      </c>
      <c r="F20" s="214">
        <v>9.2464721999999995</v>
      </c>
      <c r="G20" s="214">
        <v>4.1167629999999997E-2</v>
      </c>
      <c r="H20" s="214">
        <v>43.712749559999999</v>
      </c>
      <c r="I20" s="214">
        <v>0.92784973999999998</v>
      </c>
      <c r="J20" s="214">
        <v>22.473316440000001</v>
      </c>
    </row>
    <row r="21" spans="1:10" x14ac:dyDescent="0.25">
      <c r="A21" s="123" t="s">
        <v>35</v>
      </c>
      <c r="B21" s="214">
        <v>1.02760775</v>
      </c>
      <c r="C21" s="214">
        <v>0.91040017000000006</v>
      </c>
      <c r="D21" s="214">
        <v>0</v>
      </c>
      <c r="E21" s="214">
        <v>1.217858E-2</v>
      </c>
      <c r="F21" s="214">
        <v>3.0799830499999996</v>
      </c>
      <c r="G21" s="214">
        <v>0</v>
      </c>
      <c r="H21" s="214">
        <v>80.95206859000001</v>
      </c>
      <c r="I21" s="214">
        <v>0.68726505000000004</v>
      </c>
      <c r="J21" s="214">
        <v>4.8671926900000004</v>
      </c>
    </row>
    <row r="22" spans="1:10" x14ac:dyDescent="0.25">
      <c r="A22" s="123" t="s">
        <v>146</v>
      </c>
      <c r="B22" s="214">
        <v>1.2082648200000001</v>
      </c>
      <c r="C22" s="214">
        <v>0.88355443999999994</v>
      </c>
      <c r="D22" s="214">
        <v>0</v>
      </c>
      <c r="E22" s="214">
        <v>0</v>
      </c>
      <c r="F22" s="214">
        <v>0.58931204000000004</v>
      </c>
      <c r="G22" s="214">
        <v>0</v>
      </c>
      <c r="H22" s="214">
        <v>11.28089063</v>
      </c>
      <c r="I22" s="214">
        <v>0.88355443999999994</v>
      </c>
      <c r="J22" s="214">
        <v>0.59595545999999999</v>
      </c>
    </row>
    <row r="23" spans="1:10" x14ac:dyDescent="0.25">
      <c r="A23" s="123" t="s">
        <v>149</v>
      </c>
      <c r="B23" s="214">
        <v>0.88031762999999996</v>
      </c>
      <c r="C23" s="214">
        <v>0.88222159999999994</v>
      </c>
      <c r="D23" s="214">
        <v>0</v>
      </c>
      <c r="E23" s="214">
        <v>1.358724E-2</v>
      </c>
      <c r="F23" s="214">
        <v>0.38474637</v>
      </c>
      <c r="G23" s="214">
        <v>9.4234899999999996E-3</v>
      </c>
      <c r="H23" s="214">
        <v>19.822649590000001</v>
      </c>
      <c r="I23" s="214">
        <v>29.212854019999998</v>
      </c>
      <c r="J23" s="214">
        <v>0.46706423999999996</v>
      </c>
    </row>
    <row r="24" spans="1:10" x14ac:dyDescent="0.25">
      <c r="A24" s="123" t="s">
        <v>24</v>
      </c>
      <c r="B24" s="214">
        <v>6.9255380000000005E-2</v>
      </c>
      <c r="C24" s="214">
        <v>0.75356725000000002</v>
      </c>
      <c r="D24" s="214">
        <v>4.926664E-2</v>
      </c>
      <c r="E24" s="214">
        <v>0</v>
      </c>
      <c r="F24" s="214">
        <v>0.35389303000000005</v>
      </c>
      <c r="G24" s="214">
        <v>0</v>
      </c>
      <c r="H24" s="214">
        <v>11.622130859999999</v>
      </c>
      <c r="I24" s="214">
        <v>0</v>
      </c>
      <c r="J24" s="214">
        <v>0.35413211</v>
      </c>
    </row>
    <row r="25" spans="1:10" x14ac:dyDescent="0.25">
      <c r="A25" s="123" t="s">
        <v>27</v>
      </c>
      <c r="B25" s="214">
        <v>0.16738131000000001</v>
      </c>
      <c r="C25" s="214">
        <v>0.7064625699999999</v>
      </c>
      <c r="D25" s="214">
        <v>0</v>
      </c>
      <c r="E25" s="214">
        <v>0.29860136999999998</v>
      </c>
      <c r="F25" s="214">
        <v>0.67369393</v>
      </c>
      <c r="G25" s="214">
        <v>4.4246299999999997E-3</v>
      </c>
      <c r="H25" s="214">
        <v>20.28775821</v>
      </c>
      <c r="I25" s="214">
        <v>0.66458281000000008</v>
      </c>
      <c r="J25" s="214">
        <v>1.0977161599999998</v>
      </c>
    </row>
    <row r="26" spans="1:10" x14ac:dyDescent="0.25">
      <c r="A26" s="123" t="s">
        <v>240</v>
      </c>
      <c r="B26" s="214">
        <v>8.7706052499999991</v>
      </c>
      <c r="C26" s="214">
        <v>0.66649586999999999</v>
      </c>
      <c r="D26" s="214">
        <v>2.9079740000000003E-2</v>
      </c>
      <c r="E26" s="214">
        <v>6.2998750000000006E-2</v>
      </c>
      <c r="F26" s="214">
        <v>6.8992532999999998</v>
      </c>
      <c r="G26" s="214">
        <v>2.1683999999999999E-4</v>
      </c>
      <c r="H26" s="214">
        <v>23.436032789999999</v>
      </c>
      <c r="I26" s="214">
        <v>0.63860439000000002</v>
      </c>
      <c r="J26" s="214">
        <v>15.066080529999999</v>
      </c>
    </row>
    <row r="27" spans="1:10" x14ac:dyDescent="0.25">
      <c r="A27" s="123" t="s">
        <v>233</v>
      </c>
      <c r="B27" s="214">
        <v>3.6168210299999997</v>
      </c>
      <c r="C27" s="214">
        <v>0.57796906000000003</v>
      </c>
      <c r="D27" s="214">
        <v>0</v>
      </c>
      <c r="E27" s="214">
        <v>5.4620910000000002E-2</v>
      </c>
      <c r="F27" s="214">
        <v>5.4137100000000004E-3</v>
      </c>
      <c r="G27" s="214">
        <v>0</v>
      </c>
      <c r="H27" s="214">
        <v>8.1773299799999997</v>
      </c>
      <c r="I27" s="214">
        <v>0.52987735999999996</v>
      </c>
      <c r="J27" s="214">
        <v>7.4747190000000005E-2</v>
      </c>
    </row>
    <row r="28" spans="1:10" x14ac:dyDescent="0.25">
      <c r="A28" s="123" t="s">
        <v>16</v>
      </c>
      <c r="B28" s="214">
        <v>0</v>
      </c>
      <c r="C28" s="214">
        <v>0.57717144999999992</v>
      </c>
      <c r="D28" s="214">
        <v>0</v>
      </c>
      <c r="E28" s="214">
        <v>0</v>
      </c>
      <c r="F28" s="214">
        <v>0</v>
      </c>
      <c r="G28" s="214">
        <v>0</v>
      </c>
      <c r="H28" s="214">
        <v>125.73424981999999</v>
      </c>
      <c r="I28" s="214">
        <v>0.57717144999999992</v>
      </c>
      <c r="J28" s="214">
        <v>0</v>
      </c>
    </row>
    <row r="29" spans="1:10" x14ac:dyDescent="0.25">
      <c r="A29" s="123" t="s">
        <v>210</v>
      </c>
      <c r="B29" s="214">
        <v>4.6536107900000001</v>
      </c>
      <c r="C29" s="214">
        <v>0.55133474999999998</v>
      </c>
      <c r="D29" s="214">
        <v>0</v>
      </c>
      <c r="E29" s="214">
        <v>0.15893242999999999</v>
      </c>
      <c r="F29" s="214">
        <v>3.6880421800000001</v>
      </c>
      <c r="G29" s="214">
        <v>7.0396880000000009E-2</v>
      </c>
      <c r="H29" s="214">
        <v>10.901354749999999</v>
      </c>
      <c r="I29" s="214">
        <v>0.54943193999999995</v>
      </c>
      <c r="J29" s="214">
        <v>15.429240439999999</v>
      </c>
    </row>
    <row r="30" spans="1:10" x14ac:dyDescent="0.25">
      <c r="A30" s="123" t="s">
        <v>36</v>
      </c>
      <c r="B30" s="214">
        <v>1.90537E-3</v>
      </c>
      <c r="C30" s="214">
        <v>0.53808818000000003</v>
      </c>
      <c r="D30" s="214">
        <v>3.8972000000000003E-4</v>
      </c>
      <c r="E30" s="214">
        <v>0.76630611999999998</v>
      </c>
      <c r="F30" s="214">
        <v>15.75898025</v>
      </c>
      <c r="G30" s="214">
        <v>0</v>
      </c>
      <c r="H30" s="214">
        <v>43.431834080000002</v>
      </c>
      <c r="I30" s="214">
        <v>0.53769845999999999</v>
      </c>
      <c r="J30" s="214">
        <v>17.917157</v>
      </c>
    </row>
    <row r="31" spans="1:10" x14ac:dyDescent="0.25">
      <c r="A31" s="123" t="s">
        <v>20</v>
      </c>
      <c r="B31" s="214">
        <v>1.87935081</v>
      </c>
      <c r="C31" s="214">
        <v>0.52090762000000002</v>
      </c>
      <c r="D31" s="214">
        <v>7.8734399999999989E-3</v>
      </c>
      <c r="E31" s="214">
        <v>0</v>
      </c>
      <c r="F31" s="214">
        <v>80.012212459999986</v>
      </c>
      <c r="G31" s="214">
        <v>4.3302899999999997E-3</v>
      </c>
      <c r="H31" s="214">
        <v>48.53271763</v>
      </c>
      <c r="I31" s="214">
        <v>0.77079843000000003</v>
      </c>
      <c r="J31" s="214">
        <v>80.19626452</v>
      </c>
    </row>
    <row r="32" spans="1:10" x14ac:dyDescent="0.25">
      <c r="A32" s="123" t="s">
        <v>232</v>
      </c>
      <c r="B32" s="214">
        <v>5.8660434800000001</v>
      </c>
      <c r="C32" s="214">
        <v>0.45518165000000005</v>
      </c>
      <c r="D32" s="214">
        <v>0</v>
      </c>
      <c r="E32" s="214">
        <v>0</v>
      </c>
      <c r="F32" s="214">
        <v>5.7617700000000003E-3</v>
      </c>
      <c r="G32" s="214">
        <v>0</v>
      </c>
      <c r="H32" s="214">
        <v>13.688879480000001</v>
      </c>
      <c r="I32" s="214">
        <v>0.41121711</v>
      </c>
      <c r="J32" s="214">
        <v>3.0264539999999999E-2</v>
      </c>
    </row>
    <row r="33" spans="1:10" x14ac:dyDescent="0.25">
      <c r="A33" s="123" t="s">
        <v>168</v>
      </c>
      <c r="B33" s="214">
        <v>1.78224026</v>
      </c>
      <c r="C33" s="214">
        <v>0.44619999999999999</v>
      </c>
      <c r="D33" s="214">
        <v>0</v>
      </c>
      <c r="E33" s="214">
        <v>6.0560011399999993</v>
      </c>
      <c r="F33" s="214">
        <v>10.43931203</v>
      </c>
      <c r="G33" s="214">
        <v>0</v>
      </c>
      <c r="H33" s="214">
        <v>32.249922259999998</v>
      </c>
      <c r="I33" s="214">
        <v>0.44619999999999999</v>
      </c>
      <c r="J33" s="214">
        <v>17.461070370000002</v>
      </c>
    </row>
    <row r="34" spans="1:10" x14ac:dyDescent="0.25">
      <c r="A34" s="123" t="s">
        <v>22</v>
      </c>
      <c r="B34" s="214">
        <v>9.5776790000000001E-2</v>
      </c>
      <c r="C34" s="214">
        <v>0.42871842999999998</v>
      </c>
      <c r="D34" s="214">
        <v>1.6132500000000001E-3</v>
      </c>
      <c r="E34" s="214">
        <v>0</v>
      </c>
      <c r="F34" s="214">
        <v>1.2354904199999999</v>
      </c>
      <c r="G34" s="214">
        <v>0</v>
      </c>
      <c r="H34" s="214">
        <v>29.633361989999997</v>
      </c>
      <c r="I34" s="214">
        <v>0.42710517999999997</v>
      </c>
      <c r="J34" s="214">
        <v>1.2354904199999999</v>
      </c>
    </row>
    <row r="35" spans="1:10" x14ac:dyDescent="0.25">
      <c r="A35" s="123" t="s">
        <v>98</v>
      </c>
      <c r="B35" s="214">
        <v>12.1035109</v>
      </c>
      <c r="C35" s="214">
        <v>0.34990934000000001</v>
      </c>
      <c r="D35" s="214">
        <v>0.34990934000000001</v>
      </c>
      <c r="E35" s="214">
        <v>2.0369799999999999E-3</v>
      </c>
      <c r="F35" s="214">
        <v>5.0940124600000001</v>
      </c>
      <c r="G35" s="214">
        <v>2.0719999999999998E-5</v>
      </c>
      <c r="H35" s="214">
        <v>4.7507377699999997</v>
      </c>
      <c r="I35" s="214">
        <v>0</v>
      </c>
      <c r="J35" s="214">
        <v>34.6784307</v>
      </c>
    </row>
    <row r="36" spans="1:10" x14ac:dyDescent="0.25">
      <c r="A36" s="123" t="s">
        <v>226</v>
      </c>
      <c r="B36" s="214">
        <v>0.11845567999999999</v>
      </c>
      <c r="C36" s="214">
        <v>0.34765821999999996</v>
      </c>
      <c r="D36" s="214">
        <v>0</v>
      </c>
      <c r="E36" s="214">
        <v>0</v>
      </c>
      <c r="F36" s="214">
        <v>0</v>
      </c>
      <c r="G36" s="214">
        <v>0</v>
      </c>
      <c r="H36" s="214">
        <v>0</v>
      </c>
      <c r="I36" s="214">
        <v>0.34765821999999996</v>
      </c>
      <c r="J36" s="214">
        <v>21.316833429999999</v>
      </c>
    </row>
    <row r="37" spans="1:10" x14ac:dyDescent="0.25">
      <c r="A37" s="123" t="s">
        <v>95</v>
      </c>
      <c r="B37" s="214">
        <v>0.90039508999999995</v>
      </c>
      <c r="C37" s="214">
        <v>0.32804042</v>
      </c>
      <c r="D37" s="214">
        <v>0</v>
      </c>
      <c r="E37" s="214">
        <v>1.072468E-2</v>
      </c>
      <c r="F37" s="214">
        <v>0</v>
      </c>
      <c r="G37" s="214">
        <v>0</v>
      </c>
      <c r="H37" s="214">
        <v>0.88330008999999998</v>
      </c>
      <c r="I37" s="214">
        <v>0</v>
      </c>
      <c r="J37" s="214">
        <v>1.072468E-2</v>
      </c>
    </row>
    <row r="38" spans="1:10" x14ac:dyDescent="0.25">
      <c r="A38" s="123" t="s">
        <v>28</v>
      </c>
      <c r="B38" s="214">
        <v>2.7351799999999999E-2</v>
      </c>
      <c r="C38" s="214">
        <v>0.25966857999999998</v>
      </c>
      <c r="D38" s="214">
        <v>0.25921055999999998</v>
      </c>
      <c r="E38" s="214">
        <v>0.14189495999999999</v>
      </c>
      <c r="F38" s="214">
        <v>2.8070808999999999</v>
      </c>
      <c r="G38" s="214">
        <v>2.6374459999999999E-2</v>
      </c>
      <c r="H38" s="214">
        <v>7.6741110399999997</v>
      </c>
      <c r="I38" s="214">
        <v>4.5801999999999995E-4</v>
      </c>
      <c r="J38" s="214">
        <v>2.9620501099999998</v>
      </c>
    </row>
    <row r="39" spans="1:10" x14ac:dyDescent="0.25">
      <c r="A39" s="123" t="s">
        <v>211</v>
      </c>
      <c r="B39" s="214">
        <v>9.3602154100000003</v>
      </c>
      <c r="C39" s="214">
        <v>0.25468950000000001</v>
      </c>
      <c r="D39" s="214">
        <v>1.9706999999999998E-4</v>
      </c>
      <c r="E39" s="214">
        <v>1.0342981099999999</v>
      </c>
      <c r="F39" s="214">
        <v>43.956693299999998</v>
      </c>
      <c r="G39" s="214">
        <v>4.60554E-3</v>
      </c>
      <c r="H39" s="214">
        <v>19.075751780000001</v>
      </c>
      <c r="I39" s="214">
        <v>0.19314345999999999</v>
      </c>
      <c r="J39" s="214">
        <v>77.844499380000002</v>
      </c>
    </row>
    <row r="40" spans="1:10" x14ac:dyDescent="0.25">
      <c r="A40" s="123" t="s">
        <v>234</v>
      </c>
      <c r="B40" s="214">
        <v>4.8765981100000007</v>
      </c>
      <c r="C40" s="214">
        <v>0.19309367000000002</v>
      </c>
      <c r="D40" s="214">
        <v>0</v>
      </c>
      <c r="E40" s="214">
        <v>0</v>
      </c>
      <c r="F40" s="214">
        <v>1.2387180000000001E-2</v>
      </c>
      <c r="G40" s="214">
        <v>0</v>
      </c>
      <c r="H40" s="214">
        <v>7.1445167400000003</v>
      </c>
      <c r="I40" s="214">
        <v>7.9408580000000006E-2</v>
      </c>
      <c r="J40" s="214">
        <v>0.15541698999999998</v>
      </c>
    </row>
    <row r="41" spans="1:10" x14ac:dyDescent="0.25">
      <c r="A41" s="123" t="s">
        <v>25</v>
      </c>
      <c r="B41" s="214">
        <v>2.1365000000000002E-4</v>
      </c>
      <c r="C41" s="214">
        <v>0.16135989000000001</v>
      </c>
      <c r="D41" s="214">
        <v>0</v>
      </c>
      <c r="E41" s="214">
        <v>0</v>
      </c>
      <c r="F41" s="214">
        <v>0.50458921999999995</v>
      </c>
      <c r="G41" s="214">
        <v>0</v>
      </c>
      <c r="H41" s="214">
        <v>29.632541719999999</v>
      </c>
      <c r="I41" s="214">
        <v>0.16135989000000001</v>
      </c>
      <c r="J41" s="214">
        <v>0.50458921999999995</v>
      </c>
    </row>
    <row r="42" spans="1:10" x14ac:dyDescent="0.25">
      <c r="A42" s="123" t="s">
        <v>170</v>
      </c>
      <c r="B42" s="214">
        <v>17.953108559999997</v>
      </c>
      <c r="C42" s="214">
        <v>0.16061467999999998</v>
      </c>
      <c r="D42" s="214">
        <v>0</v>
      </c>
      <c r="E42" s="214">
        <v>2.3075502700000001</v>
      </c>
      <c r="F42" s="214">
        <v>2.7659250899999996</v>
      </c>
      <c r="G42" s="214">
        <v>6.8259000000000006E-4</v>
      </c>
      <c r="H42" s="214">
        <v>10.894627210000001</v>
      </c>
      <c r="I42" s="214">
        <v>0.16061467999999998</v>
      </c>
      <c r="J42" s="214">
        <v>29.92189673</v>
      </c>
    </row>
    <row r="43" spans="1:10" x14ac:dyDescent="0.25">
      <c r="A43" s="123" t="s">
        <v>182</v>
      </c>
      <c r="B43" s="214">
        <v>2.9872136499999997</v>
      </c>
      <c r="C43" s="214">
        <v>0.15557032999999998</v>
      </c>
      <c r="D43" s="214">
        <v>0</v>
      </c>
      <c r="E43" s="214">
        <v>0</v>
      </c>
      <c r="F43" s="214">
        <v>7.6729305300000004</v>
      </c>
      <c r="G43" s="214">
        <v>0</v>
      </c>
      <c r="H43" s="214">
        <v>4.3200050899999995</v>
      </c>
      <c r="I43" s="214">
        <v>0.15557032999999998</v>
      </c>
      <c r="J43" s="214">
        <v>10.031133519999999</v>
      </c>
    </row>
    <row r="44" spans="1:10" x14ac:dyDescent="0.25">
      <c r="A44" s="123" t="s">
        <v>133</v>
      </c>
      <c r="B44" s="214">
        <v>0.73206223000000004</v>
      </c>
      <c r="C44" s="214">
        <v>0.14063571999999999</v>
      </c>
      <c r="D44" s="214">
        <v>0</v>
      </c>
      <c r="E44" s="214">
        <v>1.0854200000000001E-2</v>
      </c>
      <c r="F44" s="214">
        <v>9.3472570000000005E-2</v>
      </c>
      <c r="G44" s="214">
        <v>0</v>
      </c>
      <c r="H44" s="214">
        <v>13.460618949999999</v>
      </c>
      <c r="I44" s="214">
        <v>0.14476072000000001</v>
      </c>
      <c r="J44" s="214">
        <v>9.4102789999999992E-2</v>
      </c>
    </row>
    <row r="45" spans="1:10" x14ac:dyDescent="0.25">
      <c r="A45" s="123" t="s">
        <v>30</v>
      </c>
      <c r="B45" s="214">
        <v>0.18539111999999999</v>
      </c>
      <c r="C45" s="214">
        <v>0.12493430999999999</v>
      </c>
      <c r="D45" s="214">
        <v>0.12493430999999999</v>
      </c>
      <c r="E45" s="214">
        <v>0.30368153999999997</v>
      </c>
      <c r="F45" s="214">
        <v>0.75476492000000006</v>
      </c>
      <c r="G45" s="214">
        <v>0</v>
      </c>
      <c r="H45" s="214">
        <v>9.2335641800000001</v>
      </c>
      <c r="I45" s="214">
        <v>0</v>
      </c>
      <c r="J45" s="214">
        <v>1.0780131100000001</v>
      </c>
    </row>
    <row r="46" spans="1:10" x14ac:dyDescent="0.25">
      <c r="A46" s="123" t="s">
        <v>258</v>
      </c>
      <c r="B46" s="214">
        <v>1.12550219</v>
      </c>
      <c r="C46" s="214">
        <v>0.12287839</v>
      </c>
      <c r="D46" s="214">
        <v>0</v>
      </c>
      <c r="E46" s="214">
        <v>0.14214016000000002</v>
      </c>
      <c r="F46" s="214">
        <v>8.2963299399999997</v>
      </c>
      <c r="G46" s="214">
        <v>0</v>
      </c>
      <c r="H46" s="214">
        <v>4.5440826100000002</v>
      </c>
      <c r="I46" s="214">
        <v>0.12287839</v>
      </c>
      <c r="J46" s="214">
        <v>9.3429108200000002</v>
      </c>
    </row>
    <row r="47" spans="1:10" x14ac:dyDescent="0.25">
      <c r="A47" s="123" t="s">
        <v>143</v>
      </c>
      <c r="B47" s="214">
        <v>6.5280056100000001</v>
      </c>
      <c r="C47" s="214">
        <v>0.12003802000000001</v>
      </c>
      <c r="D47" s="214">
        <v>0</v>
      </c>
      <c r="E47" s="214">
        <v>6.9296999999999996E-3</v>
      </c>
      <c r="F47" s="214">
        <v>0.20173576999999998</v>
      </c>
      <c r="G47" s="214">
        <v>0</v>
      </c>
      <c r="H47" s="214">
        <v>20.88566067</v>
      </c>
      <c r="I47" s="214">
        <v>0.14077210999999998</v>
      </c>
      <c r="J47" s="214">
        <v>0.58597991000000005</v>
      </c>
    </row>
    <row r="48" spans="1:10" x14ac:dyDescent="0.25">
      <c r="A48" s="123" t="s">
        <v>17</v>
      </c>
      <c r="B48" s="214">
        <v>0</v>
      </c>
      <c r="C48" s="214">
        <v>0.11347678999999999</v>
      </c>
      <c r="D48" s="214">
        <v>0</v>
      </c>
      <c r="E48" s="214">
        <v>0</v>
      </c>
      <c r="F48" s="214">
        <v>3.8918099999999999E-3</v>
      </c>
      <c r="G48" s="214">
        <v>0</v>
      </c>
      <c r="H48" s="214">
        <v>2.0023053200000001</v>
      </c>
      <c r="I48" s="214">
        <v>0.39438678999999999</v>
      </c>
      <c r="J48" s="214">
        <v>3.8918099999999999E-3</v>
      </c>
    </row>
    <row r="49" spans="1:10" x14ac:dyDescent="0.25">
      <c r="A49" s="123" t="s">
        <v>93</v>
      </c>
      <c r="B49" s="214">
        <v>0.17288276999999999</v>
      </c>
      <c r="C49" s="214">
        <v>0.10851475999999999</v>
      </c>
      <c r="D49" s="214">
        <v>0</v>
      </c>
      <c r="E49" s="214">
        <v>0</v>
      </c>
      <c r="F49" s="214">
        <v>0.14945406999999999</v>
      </c>
      <c r="G49" s="214">
        <v>0</v>
      </c>
      <c r="H49" s="214">
        <v>1.7230391899999999</v>
      </c>
      <c r="I49" s="214">
        <v>0</v>
      </c>
      <c r="J49" s="214">
        <v>0.17205285999999997</v>
      </c>
    </row>
    <row r="50" spans="1:10" x14ac:dyDescent="0.25">
      <c r="A50" s="123" t="s">
        <v>42</v>
      </c>
      <c r="B50" s="214">
        <v>3.8967080000000001E-2</v>
      </c>
      <c r="C50" s="214">
        <v>9.92035E-2</v>
      </c>
      <c r="D50" s="214">
        <v>0</v>
      </c>
      <c r="E50" s="214">
        <v>0</v>
      </c>
      <c r="F50" s="214">
        <v>1.3814200000000002E-3</v>
      </c>
      <c r="G50" s="214">
        <v>0</v>
      </c>
      <c r="H50" s="214">
        <v>0.41414832000000001</v>
      </c>
      <c r="I50" s="214">
        <v>9.92035E-2</v>
      </c>
      <c r="J50" s="214">
        <v>1.3814200000000002E-3</v>
      </c>
    </row>
    <row r="51" spans="1:10" x14ac:dyDescent="0.25">
      <c r="A51" s="123" t="s">
        <v>75</v>
      </c>
      <c r="B51" s="214">
        <v>3.8570420000000001E-2</v>
      </c>
      <c r="C51" s="214">
        <v>9.1026949999999995E-2</v>
      </c>
      <c r="D51" s="214">
        <v>7.3091710000000004E-2</v>
      </c>
      <c r="E51" s="214">
        <v>0</v>
      </c>
      <c r="F51" s="214">
        <v>2.2909639999999998E-2</v>
      </c>
      <c r="G51" s="214">
        <v>0.31360115999999999</v>
      </c>
      <c r="H51" s="214">
        <v>10.366434380000001</v>
      </c>
      <c r="I51" s="214">
        <v>1.9548490000000002E-2</v>
      </c>
      <c r="J51" s="214">
        <v>4.0980050000000004E-2</v>
      </c>
    </row>
    <row r="52" spans="1:10" x14ac:dyDescent="0.25">
      <c r="A52" s="123" t="s">
        <v>209</v>
      </c>
      <c r="B52" s="214">
        <v>46.056397959999998</v>
      </c>
      <c r="C52" s="214">
        <v>7.9647759999999998E-2</v>
      </c>
      <c r="D52" s="214">
        <v>4.7163519999999994E-2</v>
      </c>
      <c r="E52" s="214">
        <v>0.25676539000000004</v>
      </c>
      <c r="F52" s="214">
        <v>6.6831454000000008</v>
      </c>
      <c r="G52" s="214">
        <v>0</v>
      </c>
      <c r="H52" s="214">
        <v>15.919284080000001</v>
      </c>
      <c r="I52" s="214">
        <v>3.1438859999999999E-2</v>
      </c>
      <c r="J52" s="214">
        <v>9.7358145999999994</v>
      </c>
    </row>
    <row r="53" spans="1:10" x14ac:dyDescent="0.25">
      <c r="A53" s="123" t="s">
        <v>32</v>
      </c>
      <c r="B53" s="214">
        <v>5.8493500000000006E-3</v>
      </c>
      <c r="C53" s="214">
        <v>7.4170589999999995E-2</v>
      </c>
      <c r="D53" s="214">
        <v>9.4079000000000003E-3</v>
      </c>
      <c r="E53" s="214">
        <v>0</v>
      </c>
      <c r="F53" s="214">
        <v>4.8493019999999998E-2</v>
      </c>
      <c r="G53" s="214">
        <v>0</v>
      </c>
      <c r="H53" s="214">
        <v>17.456345679999998</v>
      </c>
      <c r="I53" s="214">
        <v>6.4762689999999998E-2</v>
      </c>
      <c r="J53" s="214">
        <v>5.0106269999999994E-2</v>
      </c>
    </row>
    <row r="54" spans="1:10" x14ac:dyDescent="0.25">
      <c r="A54" s="123" t="s">
        <v>196</v>
      </c>
      <c r="B54" s="214">
        <v>5.0022892900000002</v>
      </c>
      <c r="C54" s="214">
        <v>6.697989E-2</v>
      </c>
      <c r="D54" s="214">
        <v>0</v>
      </c>
      <c r="E54" s="214">
        <v>2.2981847499999999</v>
      </c>
      <c r="F54" s="214">
        <v>18.245947749999999</v>
      </c>
      <c r="G54" s="214">
        <v>0.13248309999999999</v>
      </c>
      <c r="H54" s="214">
        <v>24.98184719</v>
      </c>
      <c r="I54" s="214">
        <v>6.0210100000000003E-3</v>
      </c>
      <c r="J54" s="214">
        <v>35.58642502</v>
      </c>
    </row>
    <row r="55" spans="1:10" x14ac:dyDescent="0.25">
      <c r="A55" s="123" t="s">
        <v>134</v>
      </c>
      <c r="B55" s="214">
        <v>0.76001885000000002</v>
      </c>
      <c r="C55" s="214">
        <v>6.203198E-2</v>
      </c>
      <c r="D55" s="214">
        <v>6.203198E-2</v>
      </c>
      <c r="E55" s="214">
        <v>3.3292790000000003E-2</v>
      </c>
      <c r="F55" s="214">
        <v>12.081784689999999</v>
      </c>
      <c r="G55" s="214">
        <v>0</v>
      </c>
      <c r="H55" s="214">
        <v>73.870805480000001</v>
      </c>
      <c r="I55" s="214">
        <v>0</v>
      </c>
      <c r="J55" s="214">
        <v>12.2425295</v>
      </c>
    </row>
    <row r="56" spans="1:10" x14ac:dyDescent="0.25">
      <c r="A56" s="123" t="s">
        <v>21</v>
      </c>
      <c r="B56" s="214">
        <v>7.5835099999999999E-3</v>
      </c>
      <c r="C56" s="214">
        <v>6.0771430000000001E-2</v>
      </c>
      <c r="D56" s="214">
        <v>0</v>
      </c>
      <c r="E56" s="214">
        <v>0</v>
      </c>
      <c r="F56" s="214">
        <v>2.4555799999999997E-3</v>
      </c>
      <c r="G56" s="214">
        <v>0</v>
      </c>
      <c r="H56" s="214">
        <v>37.896215840000004</v>
      </c>
      <c r="I56" s="214">
        <v>6.0771430000000001E-2</v>
      </c>
      <c r="J56" s="214">
        <v>2.4555799999999997E-3</v>
      </c>
    </row>
    <row r="57" spans="1:10" x14ac:dyDescent="0.25">
      <c r="A57" s="123" t="s">
        <v>236</v>
      </c>
      <c r="B57" s="214">
        <v>2.9151417200000003</v>
      </c>
      <c r="C57" s="214">
        <v>5.191345E-2</v>
      </c>
      <c r="D57" s="214">
        <v>6.6923999999999998E-4</v>
      </c>
      <c r="E57" s="214">
        <v>3.6475300000000004E-3</v>
      </c>
      <c r="F57" s="214">
        <v>2.7310229999999998E-2</v>
      </c>
      <c r="G57" s="214">
        <v>8.1074999999999995E-4</v>
      </c>
      <c r="H57" s="214">
        <v>4.7492748600000008</v>
      </c>
      <c r="I57" s="214">
        <v>9.67961E-3</v>
      </c>
      <c r="J57" s="214">
        <v>9.8700479999999993E-2</v>
      </c>
    </row>
    <row r="58" spans="1:10" x14ac:dyDescent="0.25">
      <c r="A58" s="123" t="s">
        <v>175</v>
      </c>
      <c r="B58" s="214">
        <v>15.470987970000001</v>
      </c>
      <c r="C58" s="214">
        <v>5.000433E-2</v>
      </c>
      <c r="D58" s="214">
        <v>0</v>
      </c>
      <c r="E58" s="214">
        <v>4.75540012</v>
      </c>
      <c r="F58" s="214">
        <v>33.44021042</v>
      </c>
      <c r="G58" s="214">
        <v>5.1508449999999997E-2</v>
      </c>
      <c r="H58" s="214">
        <v>42.486760250000003</v>
      </c>
      <c r="I58" s="214">
        <v>4.3595410000000001E-2</v>
      </c>
      <c r="J58" s="214">
        <v>54.78003331</v>
      </c>
    </row>
    <row r="59" spans="1:10" x14ac:dyDescent="0.25">
      <c r="A59" s="123" t="s">
        <v>107</v>
      </c>
      <c r="B59" s="214">
        <v>0.83840016000000006</v>
      </c>
      <c r="C59" s="214">
        <v>3.6887620000000003E-2</v>
      </c>
      <c r="D59" s="214">
        <v>1.7073749999999999E-2</v>
      </c>
      <c r="E59" s="214">
        <v>0.20086548000000001</v>
      </c>
      <c r="F59" s="214">
        <v>5.5179781700000001</v>
      </c>
      <c r="G59" s="214">
        <v>1.4657180000000001E-2</v>
      </c>
      <c r="H59" s="214">
        <v>72.366901310000003</v>
      </c>
      <c r="I59" s="214">
        <v>2.5004150000000003E-2</v>
      </c>
      <c r="J59" s="214">
        <v>7.1583023499999996</v>
      </c>
    </row>
    <row r="60" spans="1:10" x14ac:dyDescent="0.25">
      <c r="A60" s="123" t="s">
        <v>200</v>
      </c>
      <c r="B60" s="214">
        <v>6.6834036599999997</v>
      </c>
      <c r="C60" s="214">
        <v>3.3175550000000005E-2</v>
      </c>
      <c r="D60" s="214">
        <v>0</v>
      </c>
      <c r="E60" s="214">
        <v>4.0141702600000002</v>
      </c>
      <c r="F60" s="214">
        <v>10.96519026</v>
      </c>
      <c r="G60" s="214">
        <v>3.65904249</v>
      </c>
      <c r="H60" s="214">
        <v>16.455203090000001</v>
      </c>
      <c r="I60" s="214">
        <v>3.3175550000000005E-2</v>
      </c>
      <c r="J60" s="214">
        <v>36.117136819999999</v>
      </c>
    </row>
    <row r="61" spans="1:10" x14ac:dyDescent="0.25">
      <c r="A61" s="123" t="s">
        <v>144</v>
      </c>
      <c r="B61" s="214">
        <v>0.36668903999999997</v>
      </c>
      <c r="C61" s="214">
        <v>3.256125E-2</v>
      </c>
      <c r="D61" s="214">
        <v>3.256125E-2</v>
      </c>
      <c r="E61" s="214">
        <v>0</v>
      </c>
      <c r="F61" s="214">
        <v>8.1192070000000005E-2</v>
      </c>
      <c r="G61" s="214">
        <v>0</v>
      </c>
      <c r="H61" s="214">
        <v>1.4668350800000001</v>
      </c>
      <c r="I61" s="214">
        <v>0</v>
      </c>
      <c r="J61" s="214">
        <v>0.37379346999999996</v>
      </c>
    </row>
    <row r="62" spans="1:10" x14ac:dyDescent="0.25">
      <c r="A62" s="123" t="s">
        <v>201</v>
      </c>
      <c r="B62" s="214">
        <v>1.7877758000000001</v>
      </c>
      <c r="C62" s="214">
        <v>2.8701500000000001E-2</v>
      </c>
      <c r="D62" s="214">
        <v>0</v>
      </c>
      <c r="E62" s="214">
        <v>0.31423467999999999</v>
      </c>
      <c r="F62" s="214">
        <v>14.37293547</v>
      </c>
      <c r="G62" s="214">
        <v>3.627698E-2</v>
      </c>
      <c r="H62" s="214">
        <v>7.7948858200000002</v>
      </c>
      <c r="I62" s="214">
        <v>2.8701500000000001E-2</v>
      </c>
      <c r="J62" s="214">
        <v>19.145463320000001</v>
      </c>
    </row>
    <row r="63" spans="1:10" x14ac:dyDescent="0.25">
      <c r="A63" s="123" t="s">
        <v>14</v>
      </c>
      <c r="B63" s="214">
        <v>13.818654410000001</v>
      </c>
      <c r="C63" s="214">
        <v>1.8980799999999999E-2</v>
      </c>
      <c r="D63" s="214">
        <v>0</v>
      </c>
      <c r="E63" s="214">
        <v>0</v>
      </c>
      <c r="F63" s="214">
        <v>0</v>
      </c>
      <c r="G63" s="214">
        <v>0</v>
      </c>
      <c r="H63" s="214">
        <v>6.7330010499999995</v>
      </c>
      <c r="I63" s="214">
        <v>1.8980799999999999E-2</v>
      </c>
      <c r="J63" s="214">
        <v>1.8032200000000001E-3</v>
      </c>
    </row>
    <row r="64" spans="1:10" x14ac:dyDescent="0.25">
      <c r="A64" s="123" t="s">
        <v>220</v>
      </c>
      <c r="B64" s="214">
        <v>12.70964509</v>
      </c>
      <c r="C64" s="214">
        <v>1.7891380000000002E-2</v>
      </c>
      <c r="D64" s="214">
        <v>0</v>
      </c>
      <c r="E64" s="214">
        <v>4.6459210000000001E-2</v>
      </c>
      <c r="F64" s="214">
        <v>13.17048198</v>
      </c>
      <c r="G64" s="214">
        <v>0.36407941999999999</v>
      </c>
      <c r="H64" s="214">
        <v>43.532907760000001</v>
      </c>
      <c r="I64" s="214">
        <v>3.8144379999999999E-2</v>
      </c>
      <c r="J64" s="214">
        <v>36.254087479999995</v>
      </c>
    </row>
    <row r="65" spans="1:10" x14ac:dyDescent="0.25">
      <c r="A65" s="123" t="s">
        <v>94</v>
      </c>
      <c r="B65" s="214">
        <v>2.21208085</v>
      </c>
      <c r="C65" s="214">
        <v>1.5853950000000002E-2</v>
      </c>
      <c r="D65" s="214">
        <v>0</v>
      </c>
      <c r="E65" s="214">
        <v>1.75830759</v>
      </c>
      <c r="F65" s="214">
        <v>2.82612307</v>
      </c>
      <c r="G65" s="214">
        <v>0</v>
      </c>
      <c r="H65" s="214">
        <v>1.4815485700000002</v>
      </c>
      <c r="I65" s="214">
        <v>0</v>
      </c>
      <c r="J65" s="214">
        <v>6.7415542799999999</v>
      </c>
    </row>
    <row r="66" spans="1:10" x14ac:dyDescent="0.25">
      <c r="A66" s="123" t="s">
        <v>180</v>
      </c>
      <c r="B66" s="214">
        <v>3.7578215199999998</v>
      </c>
      <c r="C66" s="214">
        <v>1.573712E-2</v>
      </c>
      <c r="D66" s="214">
        <v>0</v>
      </c>
      <c r="E66" s="214">
        <v>0.16596851999999998</v>
      </c>
      <c r="F66" s="214">
        <v>2.3672729000000001</v>
      </c>
      <c r="G66" s="214">
        <v>0.18417739000000002</v>
      </c>
      <c r="H66" s="214">
        <v>7.2355187800000005</v>
      </c>
      <c r="I66" s="214">
        <v>1.573712E-2</v>
      </c>
      <c r="J66" s="214">
        <v>3.1083187000000003</v>
      </c>
    </row>
    <row r="67" spans="1:10" x14ac:dyDescent="0.25">
      <c r="A67" s="123" t="s">
        <v>108</v>
      </c>
      <c r="B67" s="214">
        <v>0.35017084999999998</v>
      </c>
      <c r="C67" s="214">
        <v>1.5471270000000001E-2</v>
      </c>
      <c r="D67" s="214">
        <v>1.5471270000000001E-2</v>
      </c>
      <c r="E67" s="214">
        <v>1.28373315</v>
      </c>
      <c r="F67" s="214">
        <v>12.257923960000001</v>
      </c>
      <c r="G67" s="214">
        <v>2.3863389999999998E-2</v>
      </c>
      <c r="H67" s="214">
        <v>78.062162279999995</v>
      </c>
      <c r="I67" s="214">
        <v>6.5770000000000002E-5</v>
      </c>
      <c r="J67" s="214">
        <v>14.03604917</v>
      </c>
    </row>
    <row r="68" spans="1:10" x14ac:dyDescent="0.25">
      <c r="A68" s="123" t="s">
        <v>214</v>
      </c>
      <c r="B68" s="214">
        <v>16.245868120000001</v>
      </c>
      <c r="C68" s="214">
        <v>1.4670860000000001E-2</v>
      </c>
      <c r="D68" s="214">
        <v>0</v>
      </c>
      <c r="E68" s="214">
        <v>1.6330479999999998E-2</v>
      </c>
      <c r="F68" s="214">
        <v>0.87668824999999995</v>
      </c>
      <c r="G68" s="214">
        <v>5.3775000000000003E-4</v>
      </c>
      <c r="H68" s="214">
        <v>31.423196489999999</v>
      </c>
      <c r="I68" s="214">
        <v>1.0499999999999999E-3</v>
      </c>
      <c r="J68" s="214">
        <v>1.44846177</v>
      </c>
    </row>
    <row r="69" spans="1:10" x14ac:dyDescent="0.25">
      <c r="A69" s="123" t="s">
        <v>203</v>
      </c>
      <c r="B69" s="214">
        <v>6.0654503899999996</v>
      </c>
      <c r="C69" s="214">
        <v>1.3976819999999999E-2</v>
      </c>
      <c r="D69" s="214">
        <v>0</v>
      </c>
      <c r="E69" s="214">
        <v>5.0549800000000006E-2</v>
      </c>
      <c r="F69" s="214">
        <v>0.32369778999999999</v>
      </c>
      <c r="G69" s="214">
        <v>0</v>
      </c>
      <c r="H69" s="214">
        <v>21.307069649999999</v>
      </c>
      <c r="I69" s="214">
        <v>1.3976819999999999E-2</v>
      </c>
      <c r="J69" s="214">
        <v>4.4926651799999995</v>
      </c>
    </row>
    <row r="70" spans="1:10" x14ac:dyDescent="0.25">
      <c r="A70" s="123" t="s">
        <v>23</v>
      </c>
      <c r="B70" s="214">
        <v>2.0614399999999999E-3</v>
      </c>
      <c r="C70" s="214">
        <v>1.255E-2</v>
      </c>
      <c r="D70" s="214">
        <v>0</v>
      </c>
      <c r="E70" s="214">
        <v>0</v>
      </c>
      <c r="F70" s="214">
        <v>1.9917400000000001E-3</v>
      </c>
      <c r="G70" s="214">
        <v>0</v>
      </c>
      <c r="H70" s="214">
        <v>30.491209870000002</v>
      </c>
      <c r="I70" s="214">
        <v>0.16813992999999999</v>
      </c>
      <c r="J70" s="214">
        <v>1.9917400000000001E-3</v>
      </c>
    </row>
    <row r="71" spans="1:10" x14ac:dyDescent="0.25">
      <c r="A71" s="123" t="s">
        <v>249</v>
      </c>
      <c r="B71" s="214">
        <v>1.0665826100000002</v>
      </c>
      <c r="C71" s="214">
        <v>1.1715110000000001E-2</v>
      </c>
      <c r="D71" s="214">
        <v>6.7179300000000004E-3</v>
      </c>
      <c r="E71" s="214">
        <v>0.27461326000000003</v>
      </c>
      <c r="F71" s="214">
        <v>0.66353660000000003</v>
      </c>
      <c r="G71" s="214">
        <v>0</v>
      </c>
      <c r="H71" s="214">
        <v>20.976038289999998</v>
      </c>
      <c r="I71" s="214">
        <v>0.44576532000000002</v>
      </c>
      <c r="J71" s="214">
        <v>66.477174300000001</v>
      </c>
    </row>
    <row r="72" spans="1:10" x14ac:dyDescent="0.25">
      <c r="A72" s="123" t="s">
        <v>229</v>
      </c>
      <c r="B72" s="214">
        <v>5.5624400199999995</v>
      </c>
      <c r="C72" s="214">
        <v>1.106177E-2</v>
      </c>
      <c r="D72" s="214">
        <v>0</v>
      </c>
      <c r="E72" s="214">
        <v>3.2124599999999999E-3</v>
      </c>
      <c r="F72" s="214">
        <v>0.48569790000000002</v>
      </c>
      <c r="G72" s="214">
        <v>1.25713607</v>
      </c>
      <c r="H72" s="214">
        <v>23.874306839999999</v>
      </c>
      <c r="I72" s="214">
        <v>1.106177E-2</v>
      </c>
      <c r="J72" s="214">
        <v>0.87072558999999994</v>
      </c>
    </row>
    <row r="73" spans="1:10" x14ac:dyDescent="0.25">
      <c r="A73" s="123" t="s">
        <v>174</v>
      </c>
      <c r="B73" s="214">
        <v>2.8866036099999999</v>
      </c>
      <c r="C73" s="214">
        <v>1.0953059999999999E-2</v>
      </c>
      <c r="D73" s="214">
        <v>1.9450799999999999E-3</v>
      </c>
      <c r="E73" s="214">
        <v>0</v>
      </c>
      <c r="F73" s="214">
        <v>0.13170176</v>
      </c>
      <c r="G73" s="214">
        <v>0</v>
      </c>
      <c r="H73" s="214">
        <v>9.9895099199999997</v>
      </c>
      <c r="I73" s="214">
        <v>8.0904900000000005E-3</v>
      </c>
      <c r="J73" s="214">
        <v>0.18493369000000001</v>
      </c>
    </row>
    <row r="74" spans="1:10" x14ac:dyDescent="0.25">
      <c r="A74" s="123" t="s">
        <v>135</v>
      </c>
      <c r="B74" s="214">
        <v>1.27128548</v>
      </c>
      <c r="C74" s="214">
        <v>1.058747E-2</v>
      </c>
      <c r="D74" s="214">
        <v>9.7067199999999985E-3</v>
      </c>
      <c r="E74" s="214">
        <v>5.0157500000000002E-3</v>
      </c>
      <c r="F74" s="214">
        <v>3.5654450099999999</v>
      </c>
      <c r="G74" s="214">
        <v>0</v>
      </c>
      <c r="H74" s="214">
        <v>74.254487130000001</v>
      </c>
      <c r="I74" s="214">
        <v>8.8075000000000002E-4</v>
      </c>
      <c r="J74" s="214">
        <v>2.4086475599999999</v>
      </c>
    </row>
    <row r="75" spans="1:10" x14ac:dyDescent="0.25">
      <c r="A75" s="123" t="s">
        <v>221</v>
      </c>
      <c r="B75" s="214">
        <v>1.6042474600000001</v>
      </c>
      <c r="C75" s="214">
        <v>1.046412E-2</v>
      </c>
      <c r="D75" s="214">
        <v>0</v>
      </c>
      <c r="E75" s="214">
        <v>0</v>
      </c>
      <c r="F75" s="214">
        <v>0.66878205000000002</v>
      </c>
      <c r="G75" s="214">
        <v>0</v>
      </c>
      <c r="H75" s="214">
        <v>4.7985117800000001</v>
      </c>
      <c r="I75" s="214">
        <v>7.3896690000000001E-2</v>
      </c>
      <c r="J75" s="214">
        <v>2.2163457599999998</v>
      </c>
    </row>
    <row r="76" spans="1:10" x14ac:dyDescent="0.25">
      <c r="A76" s="123" t="s">
        <v>254</v>
      </c>
      <c r="B76" s="214">
        <v>1.28297324</v>
      </c>
      <c r="C76" s="214">
        <v>7.9932200000000005E-3</v>
      </c>
      <c r="D76" s="214">
        <v>0</v>
      </c>
      <c r="E76" s="214">
        <v>1.691E-3</v>
      </c>
      <c r="F76" s="214">
        <v>0.11040336000000001</v>
      </c>
      <c r="G76" s="214">
        <v>2.9410199999999999E-3</v>
      </c>
      <c r="H76" s="214">
        <v>2.0742164399999998</v>
      </c>
      <c r="I76" s="214">
        <v>7.9932200000000005E-3</v>
      </c>
      <c r="J76" s="214">
        <v>0.28151572999999996</v>
      </c>
    </row>
    <row r="77" spans="1:10" x14ac:dyDescent="0.25">
      <c r="A77" s="123" t="s">
        <v>9</v>
      </c>
      <c r="B77" s="214">
        <v>0.82863260999999999</v>
      </c>
      <c r="C77" s="214">
        <v>7.0877200000000005E-3</v>
      </c>
      <c r="D77" s="214">
        <v>0</v>
      </c>
      <c r="E77" s="214">
        <v>2.6474148399999997</v>
      </c>
      <c r="F77" s="214">
        <v>2.4959886499999997</v>
      </c>
      <c r="G77" s="214">
        <v>0</v>
      </c>
      <c r="H77" s="214">
        <v>19.792050320000001</v>
      </c>
      <c r="I77" s="214">
        <v>7.0877200000000005E-3</v>
      </c>
      <c r="J77" s="214">
        <v>5.1434034899999999</v>
      </c>
    </row>
    <row r="78" spans="1:10" x14ac:dyDescent="0.25">
      <c r="A78" s="123" t="s">
        <v>204</v>
      </c>
      <c r="B78" s="214">
        <v>43.854672310000005</v>
      </c>
      <c r="C78" s="214">
        <v>6.1312099999999998E-3</v>
      </c>
      <c r="D78" s="214">
        <v>6.1312099999999998E-3</v>
      </c>
      <c r="E78" s="214">
        <v>7.9645679999999996E-2</v>
      </c>
      <c r="F78" s="214">
        <v>2.4861902499999999</v>
      </c>
      <c r="G78" s="214">
        <v>0</v>
      </c>
      <c r="H78" s="214">
        <v>11.762255880000001</v>
      </c>
      <c r="I78" s="214">
        <v>0</v>
      </c>
      <c r="J78" s="214">
        <v>2.6563705099999999</v>
      </c>
    </row>
    <row r="79" spans="1:10" x14ac:dyDescent="0.25">
      <c r="A79" s="123" t="s">
        <v>238</v>
      </c>
      <c r="B79" s="214">
        <v>8.7207140699999997</v>
      </c>
      <c r="C79" s="214">
        <v>5.5371000000000005E-3</v>
      </c>
      <c r="D79" s="214">
        <v>2.2100300000000004E-3</v>
      </c>
      <c r="E79" s="214">
        <v>0.76961453000000002</v>
      </c>
      <c r="F79" s="214">
        <v>0.13133564</v>
      </c>
      <c r="G79" s="214">
        <v>0.12102497999999999</v>
      </c>
      <c r="H79" s="214">
        <v>14.496736090000001</v>
      </c>
      <c r="I79" s="214">
        <v>4.1954640000000001E-2</v>
      </c>
      <c r="J79" s="214">
        <v>1.0355658299999999</v>
      </c>
    </row>
    <row r="80" spans="1:10" x14ac:dyDescent="0.25">
      <c r="A80" s="123" t="s">
        <v>252</v>
      </c>
      <c r="B80" s="214">
        <v>1.3159405500000001</v>
      </c>
      <c r="C80" s="214">
        <v>5.3195100000000004E-3</v>
      </c>
      <c r="D80" s="214">
        <v>5.3195100000000004E-3</v>
      </c>
      <c r="E80" s="214">
        <v>9.6533710000000009E-2</v>
      </c>
      <c r="F80" s="214">
        <v>0.27979693</v>
      </c>
      <c r="G80" s="214">
        <v>0</v>
      </c>
      <c r="H80" s="214">
        <v>6.734807</v>
      </c>
      <c r="I80" s="214">
        <v>0</v>
      </c>
      <c r="J80" s="214">
        <v>1.1961959900000001</v>
      </c>
    </row>
    <row r="81" spans="1:10" x14ac:dyDescent="0.25">
      <c r="A81" s="123" t="s">
        <v>237</v>
      </c>
      <c r="B81" s="214">
        <v>2.5075427499999998</v>
      </c>
      <c r="C81" s="214">
        <v>3.8174000000000003E-3</v>
      </c>
      <c r="D81" s="214">
        <v>0</v>
      </c>
      <c r="E81" s="214">
        <v>0.21554897000000001</v>
      </c>
      <c r="F81" s="214">
        <v>4.4616280000000001E-2</v>
      </c>
      <c r="G81" s="214">
        <v>0</v>
      </c>
      <c r="H81" s="214">
        <v>5.31114905</v>
      </c>
      <c r="I81" s="214">
        <v>1.4555599999999998E-3</v>
      </c>
      <c r="J81" s="214">
        <v>0.38028834</v>
      </c>
    </row>
    <row r="82" spans="1:10" x14ac:dyDescent="0.25">
      <c r="A82" s="123" t="s">
        <v>250</v>
      </c>
      <c r="B82" s="214">
        <v>9.8921264499999992</v>
      </c>
      <c r="C82" s="214">
        <v>3.71923E-3</v>
      </c>
      <c r="D82" s="214">
        <v>3.71923E-3</v>
      </c>
      <c r="E82" s="214">
        <v>0.16626560000000001</v>
      </c>
      <c r="F82" s="214">
        <v>10.521967</v>
      </c>
      <c r="G82" s="214">
        <v>2.513E-3</v>
      </c>
      <c r="H82" s="214">
        <v>82.174583849999991</v>
      </c>
      <c r="I82" s="214">
        <v>2.3433599999999999E-2</v>
      </c>
      <c r="J82" s="214">
        <v>15.347607699999999</v>
      </c>
    </row>
    <row r="83" spans="1:10" x14ac:dyDescent="0.25">
      <c r="A83" s="123" t="s">
        <v>253</v>
      </c>
      <c r="B83" s="214">
        <v>9.6890599999999993E-3</v>
      </c>
      <c r="C83" s="214">
        <v>3.3606599999999997E-3</v>
      </c>
      <c r="D83" s="214">
        <v>3.3606599999999997E-3</v>
      </c>
      <c r="E83" s="214">
        <v>0</v>
      </c>
      <c r="F83" s="214">
        <v>5.6934600000000002E-2</v>
      </c>
      <c r="G83" s="214">
        <v>0</v>
      </c>
      <c r="H83" s="214">
        <v>0.54805060999999999</v>
      </c>
      <c r="I83" s="214">
        <v>0</v>
      </c>
      <c r="J83" s="214">
        <v>6.9344639999999999E-2</v>
      </c>
    </row>
    <row r="84" spans="1:10" x14ac:dyDescent="0.25">
      <c r="A84" s="123" t="s">
        <v>142</v>
      </c>
      <c r="B84" s="214">
        <v>4.5239543700000002</v>
      </c>
      <c r="C84" s="214">
        <v>2.4961999999999996E-3</v>
      </c>
      <c r="D84" s="214">
        <v>0</v>
      </c>
      <c r="E84" s="214">
        <v>1.8062720000000001E-2</v>
      </c>
      <c r="F84" s="214">
        <v>10.67771752</v>
      </c>
      <c r="G84" s="214">
        <v>4.3344099999999997E-2</v>
      </c>
      <c r="H84" s="214">
        <v>8.8739027200000002</v>
      </c>
      <c r="I84" s="214">
        <v>1.50249E-3</v>
      </c>
      <c r="J84" s="214">
        <v>11.29303453</v>
      </c>
    </row>
    <row r="85" spans="1:10" x14ac:dyDescent="0.25">
      <c r="A85" s="123" t="s">
        <v>31</v>
      </c>
      <c r="B85" s="214">
        <v>6.2593900000000001E-3</v>
      </c>
      <c r="C85" s="214">
        <v>2.2291399999999997E-3</v>
      </c>
      <c r="D85" s="214">
        <v>2.2291399999999997E-3</v>
      </c>
      <c r="E85" s="214">
        <v>0</v>
      </c>
      <c r="F85" s="214">
        <v>0.45960441999999996</v>
      </c>
      <c r="G85" s="214">
        <v>0</v>
      </c>
      <c r="H85" s="214">
        <v>3.7019062300000001</v>
      </c>
      <c r="I85" s="214">
        <v>0</v>
      </c>
      <c r="J85" s="214">
        <v>0.47907179</v>
      </c>
    </row>
    <row r="86" spans="1:10" x14ac:dyDescent="0.25">
      <c r="A86" s="123" t="s">
        <v>222</v>
      </c>
      <c r="B86" s="214">
        <v>2.4032049600000001</v>
      </c>
      <c r="C86" s="214">
        <v>2.00001E-3</v>
      </c>
      <c r="D86" s="214">
        <v>0</v>
      </c>
      <c r="E86" s="214">
        <v>0</v>
      </c>
      <c r="F86" s="214">
        <v>0.71059233999999993</v>
      </c>
      <c r="G86" s="214">
        <v>0</v>
      </c>
      <c r="H86" s="214">
        <v>18.317186570000001</v>
      </c>
      <c r="I86" s="214">
        <v>2.00001E-3</v>
      </c>
      <c r="J86" s="214">
        <v>3.31059225</v>
      </c>
    </row>
    <row r="87" spans="1:10" x14ac:dyDescent="0.25">
      <c r="A87" s="123" t="s">
        <v>117</v>
      </c>
      <c r="B87" s="214">
        <v>0.80437930000000002</v>
      </c>
      <c r="C87" s="214">
        <v>1.9590699999999998E-3</v>
      </c>
      <c r="D87" s="214">
        <v>0</v>
      </c>
      <c r="E87" s="214">
        <v>0</v>
      </c>
      <c r="F87" s="214">
        <v>3.14763394</v>
      </c>
      <c r="G87" s="214">
        <v>1.26947532</v>
      </c>
      <c r="H87" s="214">
        <v>14.900078259999999</v>
      </c>
      <c r="I87" s="214">
        <v>0</v>
      </c>
      <c r="J87" s="214">
        <v>3.6265945899999998</v>
      </c>
    </row>
    <row r="88" spans="1:10" x14ac:dyDescent="0.25">
      <c r="A88" s="123" t="s">
        <v>256</v>
      </c>
      <c r="B88" s="214">
        <v>3.7436103900000002</v>
      </c>
      <c r="C88" s="214">
        <v>1.8746800000000001E-3</v>
      </c>
      <c r="D88" s="214">
        <v>0</v>
      </c>
      <c r="E88" s="214">
        <v>0.91439033999999997</v>
      </c>
      <c r="F88" s="214">
        <v>0.77574098000000002</v>
      </c>
      <c r="G88" s="214">
        <v>4.9337190000000003E-2</v>
      </c>
      <c r="H88" s="214">
        <v>20.8448101</v>
      </c>
      <c r="I88" s="214">
        <v>3.3520100000000003E-3</v>
      </c>
      <c r="J88" s="214">
        <v>12.54598509</v>
      </c>
    </row>
    <row r="89" spans="1:10" x14ac:dyDescent="0.25">
      <c r="A89" s="123" t="s">
        <v>230</v>
      </c>
      <c r="B89" s="214">
        <v>8.8055495600000011</v>
      </c>
      <c r="C89" s="214">
        <v>1.8694600000000001E-3</v>
      </c>
      <c r="D89" s="214">
        <v>1.6605599999999999E-3</v>
      </c>
      <c r="E89" s="214">
        <v>3.6378839999999996E-2</v>
      </c>
      <c r="F89" s="214">
        <v>0.19185942</v>
      </c>
      <c r="G89" s="214">
        <v>0</v>
      </c>
      <c r="H89" s="214">
        <v>5.9922709999999997</v>
      </c>
      <c r="I89" s="214">
        <v>8.1335000000000001E-4</v>
      </c>
      <c r="J89" s="214">
        <v>0.32763134999999999</v>
      </c>
    </row>
    <row r="90" spans="1:10" x14ac:dyDescent="0.25">
      <c r="A90" s="123" t="s">
        <v>251</v>
      </c>
      <c r="B90" s="214">
        <v>5.6010102499999999</v>
      </c>
      <c r="C90" s="214">
        <v>1.7742400000000001E-3</v>
      </c>
      <c r="D90" s="214">
        <v>1.55569E-3</v>
      </c>
      <c r="E90" s="214">
        <v>1.5090839999999999E-2</v>
      </c>
      <c r="F90" s="214">
        <v>2.9957401899999998</v>
      </c>
      <c r="G90" s="214">
        <v>0</v>
      </c>
      <c r="H90" s="214">
        <v>8.226330990000001</v>
      </c>
      <c r="I90" s="214">
        <v>2.1855E-4</v>
      </c>
      <c r="J90" s="214">
        <v>3.6300099100000001</v>
      </c>
    </row>
    <row r="91" spans="1:10" x14ac:dyDescent="0.25">
      <c r="A91" s="123" t="s">
        <v>243</v>
      </c>
      <c r="B91" s="214">
        <v>0.74196724999999997</v>
      </c>
      <c r="C91" s="214">
        <v>1.6134400000000001E-3</v>
      </c>
      <c r="D91" s="214">
        <v>1.6134400000000001E-3</v>
      </c>
      <c r="E91" s="214">
        <v>0</v>
      </c>
      <c r="F91" s="214">
        <v>4.6854650000000005E-2</v>
      </c>
      <c r="G91" s="214">
        <v>0</v>
      </c>
      <c r="H91" s="214">
        <v>3.8852248899999999</v>
      </c>
      <c r="I91" s="214">
        <v>0</v>
      </c>
      <c r="J91" s="214">
        <v>0.10752267</v>
      </c>
    </row>
    <row r="92" spans="1:10" x14ac:dyDescent="0.25">
      <c r="A92" s="123" t="s">
        <v>53</v>
      </c>
      <c r="B92" s="214">
        <v>2.2776799999999998E-3</v>
      </c>
      <c r="C92" s="214">
        <v>1.5856400000000001E-3</v>
      </c>
      <c r="D92" s="214">
        <v>0</v>
      </c>
      <c r="E92" s="214">
        <v>0</v>
      </c>
      <c r="F92" s="214">
        <v>0</v>
      </c>
      <c r="G92" s="214">
        <v>0</v>
      </c>
      <c r="H92" s="214">
        <v>0.22426051999999999</v>
      </c>
      <c r="I92" s="214">
        <v>1.5856400000000001E-3</v>
      </c>
      <c r="J92" s="214">
        <v>0</v>
      </c>
    </row>
    <row r="93" spans="1:10" x14ac:dyDescent="0.25">
      <c r="A93" s="123" t="s">
        <v>89</v>
      </c>
      <c r="B93" s="214">
        <v>0</v>
      </c>
      <c r="C93" s="214">
        <v>1.0675599999999999E-3</v>
      </c>
      <c r="D93" s="214">
        <v>1.0675599999999999E-3</v>
      </c>
      <c r="E93" s="214">
        <v>0</v>
      </c>
      <c r="F93" s="214">
        <v>0</v>
      </c>
      <c r="G93" s="214">
        <v>0</v>
      </c>
      <c r="H93" s="214">
        <v>2.6023362200000002</v>
      </c>
      <c r="I93" s="214">
        <v>0</v>
      </c>
      <c r="J93" s="214">
        <v>1.3340999999999998E-4</v>
      </c>
    </row>
    <row r="94" spans="1:10" x14ac:dyDescent="0.25">
      <c r="A94" s="123" t="s">
        <v>147</v>
      </c>
      <c r="B94" s="214">
        <v>2.2065888599999997</v>
      </c>
      <c r="C94" s="214">
        <v>7.4764999999999999E-4</v>
      </c>
      <c r="D94" s="214">
        <v>0</v>
      </c>
      <c r="E94" s="214">
        <v>6.8473289999999992E-2</v>
      </c>
      <c r="F94" s="214">
        <v>11.490360730000001</v>
      </c>
      <c r="G94" s="214">
        <v>4.428928E-2</v>
      </c>
      <c r="H94" s="214">
        <v>7.45400493</v>
      </c>
      <c r="I94" s="214">
        <v>3.8001900000000002E-3</v>
      </c>
      <c r="J94" s="214">
        <v>13.623010189999999</v>
      </c>
    </row>
    <row r="95" spans="1:10" x14ac:dyDescent="0.25">
      <c r="A95" s="123" t="s">
        <v>139</v>
      </c>
      <c r="B95" s="214">
        <v>5.4717879999999997E-2</v>
      </c>
      <c r="C95" s="214">
        <v>7.2851000000000003E-4</v>
      </c>
      <c r="D95" s="214">
        <v>0</v>
      </c>
      <c r="E95" s="214">
        <v>0</v>
      </c>
      <c r="F95" s="214">
        <v>8.8143639999999995E-2</v>
      </c>
      <c r="G95" s="214">
        <v>0</v>
      </c>
      <c r="H95" s="214">
        <v>1.7443014699999999</v>
      </c>
      <c r="I95" s="214">
        <v>7.2851000000000003E-4</v>
      </c>
      <c r="J95" s="214">
        <v>9.8734639999999999E-2</v>
      </c>
    </row>
    <row r="96" spans="1:10" x14ac:dyDescent="0.25">
      <c r="A96" s="123" t="s">
        <v>173</v>
      </c>
      <c r="B96" s="214">
        <v>1.43321842</v>
      </c>
      <c r="C96" s="214">
        <v>6.3316000000000002E-4</v>
      </c>
      <c r="D96" s="214">
        <v>0</v>
      </c>
      <c r="E96" s="214">
        <v>8.7450960000000008E-2</v>
      </c>
      <c r="F96" s="214">
        <v>0.63450872999999997</v>
      </c>
      <c r="G96" s="214">
        <v>0</v>
      </c>
      <c r="H96" s="214">
        <v>2.71429323</v>
      </c>
      <c r="I96" s="214">
        <v>5.0356999999999995E-4</v>
      </c>
      <c r="J96" s="214">
        <v>0.77485561000000003</v>
      </c>
    </row>
    <row r="97" spans="1:10" x14ac:dyDescent="0.25">
      <c r="A97" s="123" t="s">
        <v>228</v>
      </c>
      <c r="B97" s="214">
        <v>2.4629645600000001</v>
      </c>
      <c r="C97" s="214">
        <v>5.6120000000000009E-4</v>
      </c>
      <c r="D97" s="214">
        <v>5.6120000000000009E-4</v>
      </c>
      <c r="E97" s="214">
        <v>0.62097694999999997</v>
      </c>
      <c r="F97" s="214">
        <v>0.26217767999999997</v>
      </c>
      <c r="G97" s="214">
        <v>0</v>
      </c>
      <c r="H97" s="214">
        <v>5.83343583</v>
      </c>
      <c r="I97" s="214">
        <v>0</v>
      </c>
      <c r="J97" s="214">
        <v>1.53606691</v>
      </c>
    </row>
    <row r="98" spans="1:10" x14ac:dyDescent="0.25">
      <c r="A98" s="123" t="s">
        <v>171</v>
      </c>
      <c r="B98" s="214">
        <v>8.9612436300000002</v>
      </c>
      <c r="C98" s="214">
        <v>2.8820000000000001E-4</v>
      </c>
      <c r="D98" s="214">
        <v>0</v>
      </c>
      <c r="E98" s="214">
        <v>0.91604481000000004</v>
      </c>
      <c r="F98" s="214">
        <v>1.91200433</v>
      </c>
      <c r="G98" s="214">
        <v>0.15863996999999999</v>
      </c>
      <c r="H98" s="214">
        <v>10.22738715</v>
      </c>
      <c r="I98" s="214">
        <v>0</v>
      </c>
      <c r="J98" s="214">
        <v>11.937087720000001</v>
      </c>
    </row>
    <row r="99" spans="1:10" x14ac:dyDescent="0.25">
      <c r="A99" s="123" t="s">
        <v>247</v>
      </c>
      <c r="B99" s="214">
        <v>1.9303666100000001</v>
      </c>
      <c r="C99" s="214">
        <v>2.655E-4</v>
      </c>
      <c r="D99" s="214">
        <v>0</v>
      </c>
      <c r="E99" s="214">
        <v>0</v>
      </c>
      <c r="F99" s="214">
        <v>2.097518E-2</v>
      </c>
      <c r="G99" s="214">
        <v>0</v>
      </c>
      <c r="H99" s="214">
        <v>2.20871562</v>
      </c>
      <c r="I99" s="214">
        <v>2.655E-4</v>
      </c>
      <c r="J99" s="214">
        <v>0.1189931</v>
      </c>
    </row>
    <row r="100" spans="1:10" x14ac:dyDescent="0.25">
      <c r="A100" s="123" t="s">
        <v>137</v>
      </c>
      <c r="B100" s="214">
        <v>4.6618859999999998E-2</v>
      </c>
      <c r="C100" s="214">
        <v>2.2194000000000001E-4</v>
      </c>
      <c r="D100" s="214">
        <v>0</v>
      </c>
      <c r="E100" s="214">
        <v>0</v>
      </c>
      <c r="F100" s="214">
        <v>0</v>
      </c>
      <c r="G100" s="214">
        <v>0</v>
      </c>
      <c r="H100" s="214">
        <v>0.34971369000000002</v>
      </c>
      <c r="I100" s="214">
        <v>2.2194000000000001E-4</v>
      </c>
      <c r="J100" s="214">
        <v>6.2587000000000005E-4</v>
      </c>
    </row>
    <row r="101" spans="1:10" x14ac:dyDescent="0.25">
      <c r="A101" s="123" t="s">
        <v>172</v>
      </c>
      <c r="B101" s="214">
        <v>13.56128421</v>
      </c>
      <c r="C101" s="214">
        <v>1.9275999999999999E-4</v>
      </c>
      <c r="D101" s="214">
        <v>0</v>
      </c>
      <c r="E101" s="214">
        <v>0.65754820999999997</v>
      </c>
      <c r="F101" s="214">
        <v>3.0426423799999998</v>
      </c>
      <c r="G101" s="214">
        <v>2.0553999999999999E-4</v>
      </c>
      <c r="H101" s="214">
        <v>13.91800329</v>
      </c>
      <c r="I101" s="214">
        <v>1.527501E-2</v>
      </c>
      <c r="J101" s="214">
        <v>15.55954176</v>
      </c>
    </row>
    <row r="102" spans="1:10" x14ac:dyDescent="0.25">
      <c r="A102" s="123" t="s">
        <v>184</v>
      </c>
      <c r="B102" s="214">
        <v>90.879632520000001</v>
      </c>
      <c r="C102" s="214">
        <v>0</v>
      </c>
      <c r="D102" s="214">
        <v>0</v>
      </c>
      <c r="E102" s="214">
        <v>26.74944996</v>
      </c>
      <c r="F102" s="214">
        <v>50.711549520000005</v>
      </c>
      <c r="G102" s="214">
        <v>2.2018220099999999</v>
      </c>
      <c r="H102" s="214">
        <v>49.882796060000004</v>
      </c>
      <c r="I102" s="214">
        <v>0</v>
      </c>
      <c r="J102" s="214">
        <v>276.0863627</v>
      </c>
    </row>
    <row r="103" spans="1:10" x14ac:dyDescent="0.25">
      <c r="A103" s="123" t="s">
        <v>217</v>
      </c>
      <c r="B103" s="214">
        <v>53.219208979999998</v>
      </c>
      <c r="C103" s="214">
        <v>0</v>
      </c>
      <c r="D103" s="214">
        <v>0</v>
      </c>
      <c r="E103" s="214">
        <v>0</v>
      </c>
      <c r="F103" s="214">
        <v>59.77182414</v>
      </c>
      <c r="G103" s="214">
        <v>0</v>
      </c>
      <c r="H103" s="214">
        <v>66.243333440000001</v>
      </c>
      <c r="I103" s="214">
        <v>0</v>
      </c>
      <c r="J103" s="214">
        <v>222.13298871000001</v>
      </c>
    </row>
    <row r="104" spans="1:10" x14ac:dyDescent="0.25">
      <c r="A104" s="123" t="s">
        <v>109</v>
      </c>
      <c r="B104" s="214">
        <v>45.101692979999996</v>
      </c>
      <c r="C104" s="214">
        <v>0</v>
      </c>
      <c r="D104" s="214">
        <v>0</v>
      </c>
      <c r="E104" s="214">
        <v>9.2890689999999998E-2</v>
      </c>
      <c r="F104" s="214">
        <v>1.4084900000000001E-3</v>
      </c>
      <c r="G104" s="214">
        <v>0</v>
      </c>
      <c r="H104" s="214">
        <v>67.713498220000005</v>
      </c>
      <c r="I104" s="214">
        <v>0</v>
      </c>
      <c r="J104" s="214">
        <v>9.4299179999999996E-2</v>
      </c>
    </row>
    <row r="105" spans="1:10" x14ac:dyDescent="0.25">
      <c r="A105" s="123" t="s">
        <v>105</v>
      </c>
      <c r="B105" s="214">
        <v>37.620603670000001</v>
      </c>
      <c r="C105" s="214">
        <v>0</v>
      </c>
      <c r="D105" s="214">
        <v>0</v>
      </c>
      <c r="E105" s="214">
        <v>2.1019707900000002</v>
      </c>
      <c r="F105" s="214">
        <v>32.866059489999998</v>
      </c>
      <c r="G105" s="214">
        <v>0.35606947</v>
      </c>
      <c r="H105" s="214">
        <v>63.845843109999997</v>
      </c>
      <c r="I105" s="214">
        <v>7.0414999999999996E-4</v>
      </c>
      <c r="J105" s="214">
        <v>37.285211650000001</v>
      </c>
    </row>
    <row r="106" spans="1:10" x14ac:dyDescent="0.25">
      <c r="A106" s="123" t="s">
        <v>80</v>
      </c>
      <c r="B106" s="214">
        <v>35.770288549999997</v>
      </c>
      <c r="C106" s="214">
        <v>0</v>
      </c>
      <c r="D106" s="214">
        <v>0</v>
      </c>
      <c r="E106" s="214">
        <v>35.642058849999998</v>
      </c>
      <c r="F106" s="214">
        <v>109.22293754</v>
      </c>
      <c r="G106" s="214">
        <v>0</v>
      </c>
      <c r="H106" s="214">
        <v>56.028256130000003</v>
      </c>
      <c r="I106" s="214">
        <v>5.5810000000000003E-5</v>
      </c>
      <c r="J106" s="214">
        <v>475.74604360000001</v>
      </c>
    </row>
    <row r="107" spans="1:10" x14ac:dyDescent="0.25">
      <c r="A107" s="123" t="s">
        <v>129</v>
      </c>
      <c r="B107" s="214">
        <v>34.725566880000002</v>
      </c>
      <c r="C107" s="214">
        <v>0</v>
      </c>
      <c r="D107" s="214">
        <v>0</v>
      </c>
      <c r="E107" s="214">
        <v>0</v>
      </c>
      <c r="F107" s="214">
        <v>16.44500524</v>
      </c>
      <c r="G107" s="214">
        <v>0.12076264</v>
      </c>
      <c r="H107" s="214">
        <v>21.216926780000001</v>
      </c>
      <c r="I107" s="214">
        <v>0</v>
      </c>
      <c r="J107" s="214">
        <v>114.56569148</v>
      </c>
    </row>
    <row r="108" spans="1:10" x14ac:dyDescent="0.25">
      <c r="A108" s="123" t="s">
        <v>218</v>
      </c>
      <c r="B108" s="214">
        <v>34.70419854</v>
      </c>
      <c r="C108" s="214">
        <v>0</v>
      </c>
      <c r="D108" s="214">
        <v>0</v>
      </c>
      <c r="E108" s="214">
        <v>0</v>
      </c>
      <c r="F108" s="214">
        <v>31.526755619999999</v>
      </c>
      <c r="G108" s="214">
        <v>0</v>
      </c>
      <c r="H108" s="214">
        <v>225.61640930999999</v>
      </c>
      <c r="I108" s="214">
        <v>0</v>
      </c>
      <c r="J108" s="214">
        <v>61.534235530000004</v>
      </c>
    </row>
    <row r="109" spans="1:10" x14ac:dyDescent="0.25">
      <c r="A109" s="123" t="s">
        <v>2</v>
      </c>
      <c r="B109" s="214">
        <v>18.498622350000002</v>
      </c>
      <c r="C109" s="214">
        <v>0</v>
      </c>
      <c r="D109" s="214">
        <v>0</v>
      </c>
      <c r="E109" s="214">
        <v>0</v>
      </c>
      <c r="F109" s="214">
        <v>15.905551150000001</v>
      </c>
      <c r="G109" s="214">
        <v>19.384258350000003</v>
      </c>
      <c r="H109" s="214">
        <v>6.52048658</v>
      </c>
      <c r="I109" s="214">
        <v>0</v>
      </c>
      <c r="J109" s="214">
        <v>14.038361070000001</v>
      </c>
    </row>
    <row r="110" spans="1:10" x14ac:dyDescent="0.25">
      <c r="A110" s="123" t="s">
        <v>189</v>
      </c>
      <c r="B110" s="214">
        <v>15.58184782</v>
      </c>
      <c r="C110" s="214">
        <v>0</v>
      </c>
      <c r="D110" s="214">
        <v>0</v>
      </c>
      <c r="E110" s="214">
        <v>1.847412E-2</v>
      </c>
      <c r="F110" s="214">
        <v>19.253183069999999</v>
      </c>
      <c r="G110" s="214">
        <v>2.070054E-2</v>
      </c>
      <c r="H110" s="214">
        <v>25.69159325</v>
      </c>
      <c r="I110" s="214">
        <v>0</v>
      </c>
      <c r="J110" s="214">
        <v>42.772932570000002</v>
      </c>
    </row>
    <row r="111" spans="1:10" x14ac:dyDescent="0.25">
      <c r="A111" s="123" t="s">
        <v>114</v>
      </c>
      <c r="B111" s="214">
        <v>9.2190047499999999</v>
      </c>
      <c r="C111" s="214">
        <v>0</v>
      </c>
      <c r="D111" s="214">
        <v>0</v>
      </c>
      <c r="E111" s="214">
        <v>7.6624200000000003E-2</v>
      </c>
      <c r="F111" s="214">
        <v>1.4371293600000001</v>
      </c>
      <c r="G111" s="214">
        <v>0</v>
      </c>
      <c r="H111" s="214">
        <v>7.6732969000000004</v>
      </c>
      <c r="I111" s="214">
        <v>0</v>
      </c>
      <c r="J111" s="214">
        <v>3.0796872599999996</v>
      </c>
    </row>
    <row r="112" spans="1:10" x14ac:dyDescent="0.25">
      <c r="A112" s="123" t="s">
        <v>195</v>
      </c>
      <c r="B112" s="214">
        <v>8.2186097</v>
      </c>
      <c r="C112" s="214">
        <v>0</v>
      </c>
      <c r="D112" s="214">
        <v>0</v>
      </c>
      <c r="E112" s="214">
        <v>0.92617695</v>
      </c>
      <c r="F112" s="214">
        <v>10.10429615</v>
      </c>
      <c r="G112" s="214">
        <v>0.30649914</v>
      </c>
      <c r="H112" s="214">
        <v>26.890066340000001</v>
      </c>
      <c r="I112" s="214">
        <v>4.1863000000000002E-4</v>
      </c>
      <c r="J112" s="214">
        <v>23.218897399999999</v>
      </c>
    </row>
    <row r="113" spans="1:10" x14ac:dyDescent="0.25">
      <c r="A113" s="123" t="s">
        <v>219</v>
      </c>
      <c r="B113" s="214">
        <v>7.2409723000000001</v>
      </c>
      <c r="C113" s="214">
        <v>0</v>
      </c>
      <c r="D113" s="214">
        <v>0</v>
      </c>
      <c r="E113" s="214">
        <v>0</v>
      </c>
      <c r="F113" s="214">
        <v>1.643305</v>
      </c>
      <c r="G113" s="214">
        <v>0</v>
      </c>
      <c r="H113" s="214">
        <v>9.3462980000000009</v>
      </c>
      <c r="I113" s="214">
        <v>0</v>
      </c>
      <c r="J113" s="214">
        <v>7.98391378</v>
      </c>
    </row>
    <row r="114" spans="1:10" x14ac:dyDescent="0.25">
      <c r="A114" s="123" t="s">
        <v>151</v>
      </c>
      <c r="B114" s="214">
        <v>5.4936100999999997</v>
      </c>
      <c r="C114" s="214">
        <v>0</v>
      </c>
      <c r="D114" s="214">
        <v>0</v>
      </c>
      <c r="E114" s="214">
        <v>0</v>
      </c>
      <c r="F114" s="214">
        <v>0</v>
      </c>
      <c r="G114" s="214">
        <v>0</v>
      </c>
      <c r="H114" s="214">
        <v>3.4117837299999998</v>
      </c>
      <c r="I114" s="214">
        <v>0</v>
      </c>
      <c r="J114" s="214">
        <v>2.852037E-2</v>
      </c>
    </row>
    <row r="115" spans="1:10" x14ac:dyDescent="0.25">
      <c r="A115" s="123" t="s">
        <v>206</v>
      </c>
      <c r="B115" s="214">
        <v>5.3988811999999999</v>
      </c>
      <c r="C115" s="214">
        <v>0</v>
      </c>
      <c r="D115" s="214">
        <v>0</v>
      </c>
      <c r="E115" s="214">
        <v>0.15978194000000001</v>
      </c>
      <c r="F115" s="214">
        <v>9.9820869999999992E-2</v>
      </c>
      <c r="G115" s="214">
        <v>0</v>
      </c>
      <c r="H115" s="214">
        <v>8.6447723399999994</v>
      </c>
      <c r="I115" s="214">
        <v>0</v>
      </c>
      <c r="J115" s="214">
        <v>0.98855792000000009</v>
      </c>
    </row>
    <row r="116" spans="1:10" x14ac:dyDescent="0.25">
      <c r="A116" s="123" t="s">
        <v>155</v>
      </c>
      <c r="B116" s="214">
        <v>5.2144297699999997</v>
      </c>
      <c r="C116" s="214">
        <v>0</v>
      </c>
      <c r="D116" s="214">
        <v>0</v>
      </c>
      <c r="E116" s="214">
        <v>0</v>
      </c>
      <c r="F116" s="214">
        <v>9.9924570000000004E-2</v>
      </c>
      <c r="G116" s="214">
        <v>0</v>
      </c>
      <c r="H116" s="214">
        <v>11.112356</v>
      </c>
      <c r="I116" s="214">
        <v>0</v>
      </c>
      <c r="J116" s="214">
        <v>0.10075846000000001</v>
      </c>
    </row>
    <row r="117" spans="1:10" x14ac:dyDescent="0.25">
      <c r="A117" s="123" t="s">
        <v>194</v>
      </c>
      <c r="B117" s="214">
        <v>4.9770709800000006</v>
      </c>
      <c r="C117" s="214">
        <v>0</v>
      </c>
      <c r="D117" s="214">
        <v>0</v>
      </c>
      <c r="E117" s="214">
        <v>5.8613190000000003E-2</v>
      </c>
      <c r="F117" s="214">
        <v>13.904519970000001</v>
      </c>
      <c r="G117" s="214">
        <v>0</v>
      </c>
      <c r="H117" s="214">
        <v>13.59473723</v>
      </c>
      <c r="I117" s="214">
        <v>4.2588800000000005E-3</v>
      </c>
      <c r="J117" s="214">
        <v>17.543614420000001</v>
      </c>
    </row>
    <row r="118" spans="1:10" x14ac:dyDescent="0.25">
      <c r="A118" s="123" t="s">
        <v>163</v>
      </c>
      <c r="B118" s="214">
        <v>3.94232608</v>
      </c>
      <c r="C118" s="214">
        <v>0</v>
      </c>
      <c r="D118" s="214">
        <v>0</v>
      </c>
      <c r="E118" s="214">
        <v>0</v>
      </c>
      <c r="F118" s="214">
        <v>2.2251999999999997E-3</v>
      </c>
      <c r="G118" s="214">
        <v>0</v>
      </c>
      <c r="H118" s="214">
        <v>3.0520839400000002</v>
      </c>
      <c r="I118" s="214">
        <v>0</v>
      </c>
      <c r="J118" s="214">
        <v>1.1431219999999999E-2</v>
      </c>
    </row>
    <row r="119" spans="1:10" x14ac:dyDescent="0.25">
      <c r="A119" s="123" t="s">
        <v>198</v>
      </c>
      <c r="B119" s="214">
        <v>3.9332227000000004</v>
      </c>
      <c r="C119" s="214">
        <v>0</v>
      </c>
      <c r="D119" s="214">
        <v>0</v>
      </c>
      <c r="E119" s="214">
        <v>0.20451085999999999</v>
      </c>
      <c r="F119" s="214">
        <v>10.33896981</v>
      </c>
      <c r="G119" s="214">
        <v>8.1615119999999999E-2</v>
      </c>
      <c r="H119" s="214">
        <v>11.53135909</v>
      </c>
      <c r="I119" s="214">
        <v>0</v>
      </c>
      <c r="J119" s="214">
        <v>12.690540970000001</v>
      </c>
    </row>
    <row r="120" spans="1:10" x14ac:dyDescent="0.25">
      <c r="A120" s="123" t="s">
        <v>183</v>
      </c>
      <c r="B120" s="214">
        <v>3.68535732</v>
      </c>
      <c r="C120" s="214">
        <v>0</v>
      </c>
      <c r="D120" s="214">
        <v>0</v>
      </c>
      <c r="E120" s="214">
        <v>0</v>
      </c>
      <c r="F120" s="214">
        <v>1.60965</v>
      </c>
      <c r="G120" s="214">
        <v>0</v>
      </c>
      <c r="H120" s="214">
        <v>27.562653780000002</v>
      </c>
      <c r="I120" s="214">
        <v>0</v>
      </c>
      <c r="J120" s="214">
        <v>8.8842047100000006</v>
      </c>
    </row>
    <row r="121" spans="1:10" x14ac:dyDescent="0.25">
      <c r="A121" s="123" t="s">
        <v>160</v>
      </c>
      <c r="B121" s="214">
        <v>3.4017530099999997</v>
      </c>
      <c r="C121" s="214">
        <v>0</v>
      </c>
      <c r="D121" s="214">
        <v>0</v>
      </c>
      <c r="E121" s="214">
        <v>0.42484689000000003</v>
      </c>
      <c r="F121" s="214">
        <v>0.99558574</v>
      </c>
      <c r="G121" s="214">
        <v>2.2694999999999999E-4</v>
      </c>
      <c r="H121" s="214">
        <v>43.219231790000002</v>
      </c>
      <c r="I121" s="214">
        <v>0</v>
      </c>
      <c r="J121" s="214">
        <v>21.142553530000001</v>
      </c>
    </row>
    <row r="122" spans="1:10" x14ac:dyDescent="0.25">
      <c r="A122" s="123" t="s">
        <v>178</v>
      </c>
      <c r="B122" s="214">
        <v>3.1946159399999998</v>
      </c>
      <c r="C122" s="214">
        <v>0</v>
      </c>
      <c r="D122" s="214">
        <v>0</v>
      </c>
      <c r="E122" s="214">
        <v>0</v>
      </c>
      <c r="F122" s="214">
        <v>8.4592817500000006</v>
      </c>
      <c r="G122" s="214">
        <v>8.1086550000000007E-2</v>
      </c>
      <c r="H122" s="214">
        <v>11.104915589999999</v>
      </c>
      <c r="I122" s="214">
        <v>0</v>
      </c>
      <c r="J122" s="214">
        <v>27.635919989999998</v>
      </c>
    </row>
    <row r="123" spans="1:10" x14ac:dyDescent="0.25">
      <c r="A123" s="123" t="s">
        <v>156</v>
      </c>
      <c r="B123" s="214">
        <v>3.0239215600000002</v>
      </c>
      <c r="C123" s="214">
        <v>0</v>
      </c>
      <c r="D123" s="214">
        <v>0</v>
      </c>
      <c r="E123" s="214">
        <v>0</v>
      </c>
      <c r="F123" s="214">
        <v>0</v>
      </c>
      <c r="G123" s="214">
        <v>0</v>
      </c>
      <c r="H123" s="214">
        <v>3.7423055699999996</v>
      </c>
      <c r="I123" s="214">
        <v>0</v>
      </c>
      <c r="J123" s="214">
        <v>0</v>
      </c>
    </row>
    <row r="124" spans="1:10" x14ac:dyDescent="0.25">
      <c r="A124" s="123" t="s">
        <v>104</v>
      </c>
      <c r="B124" s="214">
        <v>2.9698745799999999</v>
      </c>
      <c r="C124" s="214">
        <v>0</v>
      </c>
      <c r="D124" s="214">
        <v>0</v>
      </c>
      <c r="E124" s="214">
        <v>0.19012735</v>
      </c>
      <c r="F124" s="214">
        <v>3.1490178199999996</v>
      </c>
      <c r="G124" s="214">
        <v>2.0138319999999998</v>
      </c>
      <c r="H124" s="214">
        <v>26.395783940000001</v>
      </c>
      <c r="I124" s="214">
        <v>0</v>
      </c>
      <c r="J124" s="214">
        <v>5.8619453799999999</v>
      </c>
    </row>
    <row r="125" spans="1:10" x14ac:dyDescent="0.25">
      <c r="A125" s="123" t="s">
        <v>242</v>
      </c>
      <c r="B125" s="214">
        <v>2.81021732</v>
      </c>
      <c r="C125" s="214">
        <v>0</v>
      </c>
      <c r="D125" s="214">
        <v>0</v>
      </c>
      <c r="E125" s="214">
        <v>4.0773164500000005</v>
      </c>
      <c r="F125" s="214">
        <v>16.161440280000001</v>
      </c>
      <c r="G125" s="214">
        <v>5.8144700000000004E-3</v>
      </c>
      <c r="H125" s="214">
        <v>14.64187272</v>
      </c>
      <c r="I125" s="214">
        <v>4.7579900000000001E-3</v>
      </c>
      <c r="J125" s="214">
        <v>46.118793600000004</v>
      </c>
    </row>
    <row r="126" spans="1:10" x14ac:dyDescent="0.25">
      <c r="A126" s="123" t="s">
        <v>148</v>
      </c>
      <c r="B126" s="214">
        <v>2.71935796</v>
      </c>
      <c r="C126" s="214">
        <v>0</v>
      </c>
      <c r="D126" s="214">
        <v>0</v>
      </c>
      <c r="E126" s="214">
        <v>0</v>
      </c>
      <c r="F126" s="214">
        <v>0.48268263</v>
      </c>
      <c r="G126" s="214">
        <v>5.1078E-3</v>
      </c>
      <c r="H126" s="214">
        <v>6.17535262</v>
      </c>
      <c r="I126" s="214">
        <v>0</v>
      </c>
      <c r="J126" s="214">
        <v>1.2932420800000002</v>
      </c>
    </row>
    <row r="127" spans="1:10" x14ac:dyDescent="0.25">
      <c r="A127" s="123" t="s">
        <v>130</v>
      </c>
      <c r="B127" s="214">
        <v>2.2321669399999999</v>
      </c>
      <c r="C127" s="214">
        <v>0</v>
      </c>
      <c r="D127" s="214">
        <v>0</v>
      </c>
      <c r="E127" s="214">
        <v>4.9964209100000003</v>
      </c>
      <c r="F127" s="214">
        <v>4.5836740000000002</v>
      </c>
      <c r="G127" s="214">
        <v>5.7669620000000005E-2</v>
      </c>
      <c r="H127" s="214">
        <v>8.3253434300000002</v>
      </c>
      <c r="I127" s="214">
        <v>7.2935999999999997E-4</v>
      </c>
      <c r="J127" s="214">
        <v>15.256404550000001</v>
      </c>
    </row>
    <row r="128" spans="1:10" x14ac:dyDescent="0.25">
      <c r="A128" s="123" t="s">
        <v>103</v>
      </c>
      <c r="B128" s="214">
        <v>2.1711628900000002</v>
      </c>
      <c r="C128" s="214">
        <v>0</v>
      </c>
      <c r="D128" s="214">
        <v>0</v>
      </c>
      <c r="E128" s="214">
        <v>0.14407145999999998</v>
      </c>
      <c r="F128" s="214">
        <v>2.75959669</v>
      </c>
      <c r="G128" s="214">
        <v>5.1450000000000003E-3</v>
      </c>
      <c r="H128" s="214">
        <v>17.41776552</v>
      </c>
      <c r="I128" s="214">
        <v>0</v>
      </c>
      <c r="J128" s="214">
        <v>3.8335629300000003</v>
      </c>
    </row>
    <row r="129" spans="1:10" x14ac:dyDescent="0.25">
      <c r="A129" s="123" t="s">
        <v>191</v>
      </c>
      <c r="B129" s="214">
        <v>2.07540345</v>
      </c>
      <c r="C129" s="214">
        <v>0</v>
      </c>
      <c r="D129" s="214">
        <v>0</v>
      </c>
      <c r="E129" s="214">
        <v>0</v>
      </c>
      <c r="F129" s="214">
        <v>0</v>
      </c>
      <c r="G129" s="214">
        <v>0</v>
      </c>
      <c r="H129" s="214">
        <v>1.62073881</v>
      </c>
      <c r="I129" s="214">
        <v>0</v>
      </c>
      <c r="J129" s="214">
        <v>6.4523E-4</v>
      </c>
    </row>
    <row r="130" spans="1:10" x14ac:dyDescent="0.25">
      <c r="A130" s="123" t="s">
        <v>150</v>
      </c>
      <c r="B130" s="214">
        <v>1.83368117</v>
      </c>
      <c r="C130" s="214">
        <v>0</v>
      </c>
      <c r="D130" s="214">
        <v>0</v>
      </c>
      <c r="E130" s="214">
        <v>4.8954370000000004E-2</v>
      </c>
      <c r="F130" s="214">
        <v>0.41724281000000002</v>
      </c>
      <c r="G130" s="214">
        <v>0</v>
      </c>
      <c r="H130" s="214">
        <v>1.02223113</v>
      </c>
      <c r="I130" s="214">
        <v>0</v>
      </c>
      <c r="J130" s="214">
        <v>0.47724376000000002</v>
      </c>
    </row>
    <row r="131" spans="1:10" x14ac:dyDescent="0.25">
      <c r="A131" s="123" t="s">
        <v>246</v>
      </c>
      <c r="B131" s="214">
        <v>1.74174579</v>
      </c>
      <c r="C131" s="214">
        <v>0</v>
      </c>
      <c r="D131" s="214">
        <v>0</v>
      </c>
      <c r="E131" s="214">
        <v>4.2541000000000002E-3</v>
      </c>
      <c r="F131" s="214">
        <v>0.30810429</v>
      </c>
      <c r="G131" s="214">
        <v>9.1429999999999994E-4</v>
      </c>
      <c r="H131" s="214">
        <v>8.7012877700000004</v>
      </c>
      <c r="I131" s="214">
        <v>0</v>
      </c>
      <c r="J131" s="214">
        <v>0.89255518999999994</v>
      </c>
    </row>
    <row r="132" spans="1:10" x14ac:dyDescent="0.25">
      <c r="A132" s="123" t="s">
        <v>132</v>
      </c>
      <c r="B132" s="214">
        <v>1.5646761599999999</v>
      </c>
      <c r="C132" s="214">
        <v>0</v>
      </c>
      <c r="D132" s="214">
        <v>0</v>
      </c>
      <c r="E132" s="214">
        <v>0</v>
      </c>
      <c r="F132" s="214">
        <v>5.2118089999999999E-2</v>
      </c>
      <c r="G132" s="214">
        <v>0</v>
      </c>
      <c r="H132" s="214">
        <v>15.797323710000001</v>
      </c>
      <c r="I132" s="214">
        <v>0</v>
      </c>
      <c r="J132" s="214">
        <v>5.2118089999999999E-2</v>
      </c>
    </row>
    <row r="133" spans="1:10" x14ac:dyDescent="0.25">
      <c r="A133" s="123" t="s">
        <v>205</v>
      </c>
      <c r="B133" s="214">
        <v>1.55665045</v>
      </c>
      <c r="C133" s="214">
        <v>0</v>
      </c>
      <c r="D133" s="214">
        <v>0</v>
      </c>
      <c r="E133" s="214">
        <v>1.8097800000000001E-2</v>
      </c>
      <c r="F133" s="214">
        <v>0.27522750000000001</v>
      </c>
      <c r="G133" s="214">
        <v>0</v>
      </c>
      <c r="H133" s="214">
        <v>1.05775123</v>
      </c>
      <c r="I133" s="214">
        <v>0</v>
      </c>
      <c r="J133" s="214">
        <v>0.51783871999999997</v>
      </c>
    </row>
    <row r="134" spans="1:10" x14ac:dyDescent="0.25">
      <c r="A134" s="123" t="s">
        <v>154</v>
      </c>
      <c r="B134" s="214">
        <v>1.4789223200000001</v>
      </c>
      <c r="C134" s="214">
        <v>0</v>
      </c>
      <c r="D134" s="214">
        <v>0</v>
      </c>
      <c r="E134" s="214">
        <v>0</v>
      </c>
      <c r="F134" s="214">
        <v>2.3012680000000001E-2</v>
      </c>
      <c r="G134" s="214">
        <v>0</v>
      </c>
      <c r="H134" s="214">
        <v>9.3915271400000009</v>
      </c>
      <c r="I134" s="214">
        <v>0</v>
      </c>
      <c r="J134" s="214">
        <v>4.7122150000000002E-2</v>
      </c>
    </row>
    <row r="135" spans="1:10" x14ac:dyDescent="0.25">
      <c r="A135" s="123" t="s">
        <v>185</v>
      </c>
      <c r="B135" s="214">
        <v>1.19030719</v>
      </c>
      <c r="C135" s="214">
        <v>0</v>
      </c>
      <c r="D135" s="214">
        <v>0</v>
      </c>
      <c r="E135" s="214">
        <v>0</v>
      </c>
      <c r="F135" s="214">
        <v>0.83984868000000001</v>
      </c>
      <c r="G135" s="214">
        <v>0</v>
      </c>
      <c r="H135" s="214">
        <v>3.3609371000000001</v>
      </c>
      <c r="I135" s="214">
        <v>0</v>
      </c>
      <c r="J135" s="214">
        <v>1.0582704199999999</v>
      </c>
    </row>
    <row r="136" spans="1:10" x14ac:dyDescent="0.25">
      <c r="A136" s="123" t="s">
        <v>192</v>
      </c>
      <c r="B136" s="214">
        <v>1.1675658500000001</v>
      </c>
      <c r="C136" s="214">
        <v>0</v>
      </c>
      <c r="D136" s="214">
        <v>0</v>
      </c>
      <c r="E136" s="214">
        <v>8.2892399999999998E-3</v>
      </c>
      <c r="F136" s="214">
        <v>5.9006669999999997E-2</v>
      </c>
      <c r="G136" s="214">
        <v>0</v>
      </c>
      <c r="H136" s="214">
        <v>0.19883888</v>
      </c>
      <c r="I136" s="214">
        <v>0</v>
      </c>
      <c r="J136" s="214">
        <v>6.7390640000000002E-2</v>
      </c>
    </row>
    <row r="137" spans="1:10" x14ac:dyDescent="0.25">
      <c r="A137" s="123" t="s">
        <v>157</v>
      </c>
      <c r="B137" s="214">
        <v>1.1102824599999999</v>
      </c>
      <c r="C137" s="214">
        <v>0</v>
      </c>
      <c r="D137" s="214">
        <v>0</v>
      </c>
      <c r="E137" s="214">
        <v>0.36875652000000003</v>
      </c>
      <c r="F137" s="214">
        <v>1.8025999999999999E-4</v>
      </c>
      <c r="G137" s="214">
        <v>0</v>
      </c>
      <c r="H137" s="214">
        <v>26.358546570000001</v>
      </c>
      <c r="I137" s="214">
        <v>0</v>
      </c>
      <c r="J137" s="214">
        <v>0.70150701999999998</v>
      </c>
    </row>
    <row r="138" spans="1:10" x14ac:dyDescent="0.25">
      <c r="A138" s="123" t="s">
        <v>119</v>
      </c>
      <c r="B138" s="214">
        <v>1.1049605</v>
      </c>
      <c r="C138" s="214">
        <v>0</v>
      </c>
      <c r="D138" s="214">
        <v>0</v>
      </c>
      <c r="E138" s="214">
        <v>0</v>
      </c>
      <c r="F138" s="214">
        <v>0.40422944</v>
      </c>
      <c r="G138" s="214">
        <v>1.0157416500000001</v>
      </c>
      <c r="H138" s="214">
        <v>16.513491800000001</v>
      </c>
      <c r="I138" s="214">
        <v>0</v>
      </c>
      <c r="J138" s="214">
        <v>0.42250043999999998</v>
      </c>
    </row>
    <row r="139" spans="1:10" x14ac:dyDescent="0.25">
      <c r="A139" s="123" t="s">
        <v>159</v>
      </c>
      <c r="B139" s="214">
        <v>1.0010430400000001</v>
      </c>
      <c r="C139" s="214">
        <v>0</v>
      </c>
      <c r="D139" s="214">
        <v>0</v>
      </c>
      <c r="E139" s="214">
        <v>0</v>
      </c>
      <c r="F139" s="214">
        <v>1.1281448000000001</v>
      </c>
      <c r="G139" s="214">
        <v>0</v>
      </c>
      <c r="H139" s="214">
        <v>5.7818996600000006</v>
      </c>
      <c r="I139" s="214">
        <v>0</v>
      </c>
      <c r="J139" s="214">
        <v>1.1281448000000001</v>
      </c>
    </row>
    <row r="140" spans="1:10" x14ac:dyDescent="0.25">
      <c r="A140" s="123" t="s">
        <v>112</v>
      </c>
      <c r="B140" s="214">
        <v>0.91538962000000001</v>
      </c>
      <c r="C140" s="214">
        <v>0</v>
      </c>
      <c r="D140" s="214">
        <v>0</v>
      </c>
      <c r="E140" s="214">
        <v>0</v>
      </c>
      <c r="F140" s="214">
        <v>4.4989744400000005</v>
      </c>
      <c r="G140" s="214">
        <v>0</v>
      </c>
      <c r="H140" s="214">
        <v>2.9164937200000001</v>
      </c>
      <c r="I140" s="214">
        <v>0</v>
      </c>
      <c r="J140" s="214">
        <v>4.4989744400000005</v>
      </c>
    </row>
    <row r="141" spans="1:10" x14ac:dyDescent="0.25">
      <c r="A141" s="123" t="s">
        <v>120</v>
      </c>
      <c r="B141" s="214">
        <v>0.87229013</v>
      </c>
      <c r="C141" s="214">
        <v>0</v>
      </c>
      <c r="D141" s="214">
        <v>0</v>
      </c>
      <c r="E141" s="214">
        <v>4.6762899999999996E-3</v>
      </c>
      <c r="F141" s="214">
        <v>0.53579033999999992</v>
      </c>
      <c r="G141" s="214">
        <v>1.06533E-3</v>
      </c>
      <c r="H141" s="214">
        <v>8.5015200399999991</v>
      </c>
      <c r="I141" s="214">
        <v>0</v>
      </c>
      <c r="J141" s="214">
        <v>0.74398693999999999</v>
      </c>
    </row>
    <row r="142" spans="1:10" x14ac:dyDescent="0.25">
      <c r="A142" s="123" t="s">
        <v>213</v>
      </c>
      <c r="B142" s="214">
        <v>0.86758051000000003</v>
      </c>
      <c r="C142" s="214">
        <v>0</v>
      </c>
      <c r="D142" s="214">
        <v>0</v>
      </c>
      <c r="E142" s="214">
        <v>0</v>
      </c>
      <c r="F142" s="214">
        <v>0.99368572999999993</v>
      </c>
      <c r="G142" s="214">
        <v>0</v>
      </c>
      <c r="H142" s="214">
        <v>6.4509910399999999</v>
      </c>
      <c r="I142" s="214">
        <v>0</v>
      </c>
      <c r="J142" s="214">
        <v>1.4347703999999999</v>
      </c>
    </row>
    <row r="143" spans="1:10" x14ac:dyDescent="0.25">
      <c r="A143" s="123" t="s">
        <v>128</v>
      </c>
      <c r="B143" s="214">
        <v>0.81324896999999996</v>
      </c>
      <c r="C143" s="214">
        <v>0</v>
      </c>
      <c r="D143" s="214">
        <v>0</v>
      </c>
      <c r="E143" s="214">
        <v>0.75031329000000002</v>
      </c>
      <c r="F143" s="214">
        <v>1.2812141699999999</v>
      </c>
      <c r="G143" s="214">
        <v>1.9613150000000003E-2</v>
      </c>
      <c r="H143" s="214">
        <v>7.9702016599999999</v>
      </c>
      <c r="I143" s="214">
        <v>0</v>
      </c>
      <c r="J143" s="214">
        <v>4.7295761500000006</v>
      </c>
    </row>
    <row r="144" spans="1:10" x14ac:dyDescent="0.25">
      <c r="A144" s="123" t="s">
        <v>12</v>
      </c>
      <c r="B144" s="214">
        <v>0.80976417000000001</v>
      </c>
      <c r="C144" s="214">
        <v>0</v>
      </c>
      <c r="D144" s="214">
        <v>0</v>
      </c>
      <c r="E144" s="214">
        <v>0</v>
      </c>
      <c r="F144" s="214">
        <v>0.12586563000000001</v>
      </c>
      <c r="G144" s="214">
        <v>0</v>
      </c>
      <c r="H144" s="214">
        <v>11.286029529999999</v>
      </c>
      <c r="I144" s="214">
        <v>0</v>
      </c>
      <c r="J144" s="214">
        <v>0.12586563000000001</v>
      </c>
    </row>
    <row r="145" spans="1:10" x14ac:dyDescent="0.25">
      <c r="A145" s="123" t="s">
        <v>11</v>
      </c>
      <c r="B145" s="214">
        <v>0.78639356000000005</v>
      </c>
      <c r="C145" s="214">
        <v>0</v>
      </c>
      <c r="D145" s="214">
        <v>0</v>
      </c>
      <c r="E145" s="214">
        <v>0</v>
      </c>
      <c r="F145" s="214">
        <v>1.906538E-2</v>
      </c>
      <c r="G145" s="214">
        <v>0</v>
      </c>
      <c r="H145" s="214">
        <v>1.1320865500000001</v>
      </c>
      <c r="I145" s="214">
        <v>0</v>
      </c>
      <c r="J145" s="214">
        <v>1.906538E-2</v>
      </c>
    </row>
    <row r="146" spans="1:10" x14ac:dyDescent="0.25">
      <c r="A146" s="123" t="s">
        <v>193</v>
      </c>
      <c r="B146" s="214">
        <v>0.73101943999999996</v>
      </c>
      <c r="C146" s="214">
        <v>0</v>
      </c>
      <c r="D146" s="214">
        <v>0</v>
      </c>
      <c r="E146" s="214">
        <v>0.26300394999999999</v>
      </c>
      <c r="F146" s="214">
        <v>2.914916E-2</v>
      </c>
      <c r="G146" s="214">
        <v>0</v>
      </c>
      <c r="H146" s="214">
        <v>2.2195600600000001</v>
      </c>
      <c r="I146" s="214">
        <v>0</v>
      </c>
      <c r="J146" s="214">
        <v>0.37245236999999998</v>
      </c>
    </row>
    <row r="147" spans="1:10" x14ac:dyDescent="0.25">
      <c r="A147" s="123" t="s">
        <v>202</v>
      </c>
      <c r="B147" s="214">
        <v>0.57062000000000002</v>
      </c>
      <c r="C147" s="214">
        <v>0</v>
      </c>
      <c r="D147" s="214">
        <v>0</v>
      </c>
      <c r="E147" s="214">
        <v>0.68673881000000003</v>
      </c>
      <c r="F147" s="214">
        <v>9.1381875699999995</v>
      </c>
      <c r="G147" s="214">
        <v>3.2648899999999999E-3</v>
      </c>
      <c r="H147" s="214">
        <v>1.9932917299999999</v>
      </c>
      <c r="I147" s="214">
        <v>0</v>
      </c>
      <c r="J147" s="214">
        <v>15.759502919999999</v>
      </c>
    </row>
    <row r="148" spans="1:10" x14ac:dyDescent="0.25">
      <c r="A148" s="123" t="s">
        <v>181</v>
      </c>
      <c r="B148" s="214">
        <v>0.55810968999999999</v>
      </c>
      <c r="C148" s="214">
        <v>0</v>
      </c>
      <c r="D148" s="214">
        <v>0</v>
      </c>
      <c r="E148" s="214">
        <v>0.49781896999999997</v>
      </c>
      <c r="F148" s="214">
        <v>1.4047582700000001</v>
      </c>
      <c r="G148" s="214">
        <v>3.2597199999999998E-3</v>
      </c>
      <c r="H148" s="214">
        <v>1.45431344</v>
      </c>
      <c r="I148" s="214">
        <v>0</v>
      </c>
      <c r="J148" s="214">
        <v>8.3473855500000003</v>
      </c>
    </row>
    <row r="149" spans="1:10" x14ac:dyDescent="0.25">
      <c r="A149" s="123" t="s">
        <v>208</v>
      </c>
      <c r="B149" s="214">
        <v>0.49326483000000004</v>
      </c>
      <c r="C149" s="214">
        <v>0</v>
      </c>
      <c r="D149" s="214">
        <v>0</v>
      </c>
      <c r="E149" s="214">
        <v>0</v>
      </c>
      <c r="F149" s="214">
        <v>8.9774500000000014E-3</v>
      </c>
      <c r="G149" s="214">
        <v>0</v>
      </c>
      <c r="H149" s="214">
        <v>1.4033480900000002</v>
      </c>
      <c r="I149" s="214">
        <v>0</v>
      </c>
      <c r="J149" s="214">
        <v>4.7753499999999997E-2</v>
      </c>
    </row>
    <row r="150" spans="1:10" x14ac:dyDescent="0.25">
      <c r="A150" s="123" t="s">
        <v>199</v>
      </c>
      <c r="B150" s="214">
        <v>0.46815266</v>
      </c>
      <c r="C150" s="214">
        <v>0</v>
      </c>
      <c r="D150" s="214">
        <v>0</v>
      </c>
      <c r="E150" s="214">
        <v>9.5898289999999997E-2</v>
      </c>
      <c r="F150" s="214">
        <v>2.1226024400000001</v>
      </c>
      <c r="G150" s="214">
        <v>3.9730260000000003E-2</v>
      </c>
      <c r="H150" s="214">
        <v>3.18389977</v>
      </c>
      <c r="I150" s="214">
        <v>5.7085999999999997E-4</v>
      </c>
      <c r="J150" s="214">
        <v>4.4803351900000008</v>
      </c>
    </row>
    <row r="151" spans="1:10" x14ac:dyDescent="0.25">
      <c r="A151" s="123" t="s">
        <v>116</v>
      </c>
      <c r="B151" s="214">
        <v>0.42488097999999996</v>
      </c>
      <c r="C151" s="214">
        <v>0</v>
      </c>
      <c r="D151" s="214">
        <v>0</v>
      </c>
      <c r="E151" s="214">
        <v>0.31789884999999996</v>
      </c>
      <c r="F151" s="214">
        <v>0.85457646999999992</v>
      </c>
      <c r="G151" s="214">
        <v>1.4484999999999999E-3</v>
      </c>
      <c r="H151" s="214">
        <v>17.805534719999997</v>
      </c>
      <c r="I151" s="214">
        <v>0</v>
      </c>
      <c r="J151" s="214">
        <v>1.3566813999999998</v>
      </c>
    </row>
    <row r="152" spans="1:10" x14ac:dyDescent="0.25">
      <c r="A152" s="123" t="s">
        <v>138</v>
      </c>
      <c r="B152" s="214">
        <v>0.39718269</v>
      </c>
      <c r="C152" s="214">
        <v>0</v>
      </c>
      <c r="D152" s="214">
        <v>0</v>
      </c>
      <c r="E152" s="214">
        <v>0</v>
      </c>
      <c r="F152" s="214">
        <v>0</v>
      </c>
      <c r="G152" s="214">
        <v>0</v>
      </c>
      <c r="H152" s="214">
        <v>2.2761848900000001</v>
      </c>
      <c r="I152" s="214">
        <v>0</v>
      </c>
      <c r="J152" s="214">
        <v>0</v>
      </c>
    </row>
    <row r="153" spans="1:10" x14ac:dyDescent="0.25">
      <c r="A153" s="123" t="s">
        <v>169</v>
      </c>
      <c r="B153" s="214">
        <v>0.33836277000000003</v>
      </c>
      <c r="C153" s="214">
        <v>0</v>
      </c>
      <c r="D153" s="214">
        <v>0</v>
      </c>
      <c r="E153" s="214">
        <v>8.48491E-3</v>
      </c>
      <c r="F153" s="214">
        <v>0.39372918000000001</v>
      </c>
      <c r="G153" s="214">
        <v>7.4213000000000005E-3</v>
      </c>
      <c r="H153" s="214">
        <v>11.76271923</v>
      </c>
      <c r="I153" s="214">
        <v>0</v>
      </c>
      <c r="J153" s="214">
        <v>0.58277670999999998</v>
      </c>
    </row>
    <row r="154" spans="1:10" x14ac:dyDescent="0.25">
      <c r="A154" s="123" t="s">
        <v>190</v>
      </c>
      <c r="B154" s="214">
        <v>0.33000049999999997</v>
      </c>
      <c r="C154" s="214">
        <v>0</v>
      </c>
      <c r="D154" s="214">
        <v>0</v>
      </c>
      <c r="E154" s="214">
        <v>8.96395E-3</v>
      </c>
      <c r="F154" s="214">
        <v>1.205555E-2</v>
      </c>
      <c r="G154" s="214">
        <v>0</v>
      </c>
      <c r="H154" s="214">
        <v>0.51587083</v>
      </c>
      <c r="I154" s="214">
        <v>0</v>
      </c>
      <c r="J154" s="214">
        <v>2.8714220000000002E-2</v>
      </c>
    </row>
    <row r="155" spans="1:10" x14ac:dyDescent="0.25">
      <c r="A155" s="123" t="s">
        <v>207</v>
      </c>
      <c r="B155" s="214">
        <v>0.30461751000000004</v>
      </c>
      <c r="C155" s="214">
        <v>0</v>
      </c>
      <c r="D155" s="214">
        <v>0</v>
      </c>
      <c r="E155" s="214">
        <v>4.4496000000000001E-2</v>
      </c>
      <c r="F155" s="214">
        <v>0</v>
      </c>
      <c r="G155" s="214">
        <v>0</v>
      </c>
      <c r="H155" s="214">
        <v>0.19840264999999999</v>
      </c>
      <c r="I155" s="214">
        <v>0</v>
      </c>
      <c r="J155" s="214">
        <v>0.19482327999999999</v>
      </c>
    </row>
    <row r="156" spans="1:10" x14ac:dyDescent="0.25">
      <c r="A156" s="123" t="s">
        <v>224</v>
      </c>
      <c r="B156" s="214">
        <v>0.29494320000000002</v>
      </c>
      <c r="C156" s="214">
        <v>0</v>
      </c>
      <c r="D156" s="214">
        <v>0</v>
      </c>
      <c r="E156" s="214">
        <v>0</v>
      </c>
      <c r="F156" s="214">
        <v>8.37995278</v>
      </c>
      <c r="G156" s="214">
        <v>0.26943933000000003</v>
      </c>
      <c r="H156" s="214">
        <v>2.74039667</v>
      </c>
      <c r="I156" s="214">
        <v>0</v>
      </c>
      <c r="J156" s="214">
        <v>14.73239959</v>
      </c>
    </row>
    <row r="157" spans="1:10" x14ac:dyDescent="0.25">
      <c r="A157" s="123" t="s">
        <v>187</v>
      </c>
      <c r="B157" s="214">
        <v>0.29133551000000002</v>
      </c>
      <c r="C157" s="214">
        <v>0</v>
      </c>
      <c r="D157" s="214">
        <v>0</v>
      </c>
      <c r="E157" s="214">
        <v>1.8851900000000001E-2</v>
      </c>
      <c r="F157" s="214">
        <v>1.39967E-3</v>
      </c>
      <c r="G157" s="214">
        <v>0</v>
      </c>
      <c r="H157" s="214">
        <v>1.30134675</v>
      </c>
      <c r="I157" s="214">
        <v>0</v>
      </c>
      <c r="J157" s="214">
        <v>0.23572126999999998</v>
      </c>
    </row>
    <row r="158" spans="1:10" x14ac:dyDescent="0.25">
      <c r="A158" s="123" t="s">
        <v>186</v>
      </c>
      <c r="B158" s="214">
        <v>0.28791317999999999</v>
      </c>
      <c r="C158" s="214">
        <v>0</v>
      </c>
      <c r="D158" s="214">
        <v>0</v>
      </c>
      <c r="E158" s="214">
        <v>8.0343280000000003E-2</v>
      </c>
      <c r="F158" s="214">
        <v>0</v>
      </c>
      <c r="G158" s="214">
        <v>0</v>
      </c>
      <c r="H158" s="214">
        <v>0.15722327999999999</v>
      </c>
      <c r="I158" s="214">
        <v>0</v>
      </c>
      <c r="J158" s="214">
        <v>8.2912089999999994E-2</v>
      </c>
    </row>
    <row r="159" spans="1:10" x14ac:dyDescent="0.25">
      <c r="A159" s="123" t="s">
        <v>188</v>
      </c>
      <c r="B159" s="214">
        <v>0.24820814000000002</v>
      </c>
      <c r="C159" s="214">
        <v>0</v>
      </c>
      <c r="D159" s="214">
        <v>0</v>
      </c>
      <c r="E159" s="214">
        <v>4.9772799999999997E-3</v>
      </c>
      <c r="F159" s="214">
        <v>5.6087594800000007</v>
      </c>
      <c r="G159" s="214">
        <v>0</v>
      </c>
      <c r="H159" s="214">
        <v>2.1517252099999999</v>
      </c>
      <c r="I159" s="214">
        <v>0</v>
      </c>
      <c r="J159" s="214">
        <v>5.6842198499999999</v>
      </c>
    </row>
    <row r="160" spans="1:10" x14ac:dyDescent="0.25">
      <c r="A160" s="123" t="s">
        <v>74</v>
      </c>
      <c r="B160" s="214">
        <v>0.23135398999999998</v>
      </c>
      <c r="C160" s="214">
        <v>0</v>
      </c>
      <c r="D160" s="214">
        <v>0</v>
      </c>
      <c r="E160" s="214">
        <v>0</v>
      </c>
      <c r="F160" s="214">
        <v>3.9209181499999999</v>
      </c>
      <c r="G160" s="214">
        <v>0</v>
      </c>
      <c r="H160" s="214">
        <v>1.3736537900000001</v>
      </c>
      <c r="I160" s="214">
        <v>0</v>
      </c>
      <c r="J160" s="214">
        <v>3.9209181499999999</v>
      </c>
    </row>
    <row r="161" spans="1:10" x14ac:dyDescent="0.25">
      <c r="A161" s="123" t="s">
        <v>91</v>
      </c>
      <c r="B161" s="214">
        <v>0.20727732999999998</v>
      </c>
      <c r="C161" s="214">
        <v>0</v>
      </c>
      <c r="D161" s="214">
        <v>0</v>
      </c>
      <c r="E161" s="214">
        <v>2.263505E-2</v>
      </c>
      <c r="F161" s="214">
        <v>0</v>
      </c>
      <c r="G161" s="214">
        <v>0</v>
      </c>
      <c r="H161" s="214">
        <v>1.0650845600000001</v>
      </c>
      <c r="I161" s="214">
        <v>0</v>
      </c>
      <c r="J161" s="214">
        <v>2.2877400000000003E-2</v>
      </c>
    </row>
    <row r="162" spans="1:10" x14ac:dyDescent="0.25">
      <c r="A162" s="123" t="s">
        <v>239</v>
      </c>
      <c r="B162" s="214">
        <v>0.18120432</v>
      </c>
      <c r="C162" s="214">
        <v>0</v>
      </c>
      <c r="D162" s="214">
        <v>0</v>
      </c>
      <c r="E162" s="214">
        <v>0</v>
      </c>
      <c r="F162" s="214">
        <v>0.26305527000000001</v>
      </c>
      <c r="G162" s="214">
        <v>0</v>
      </c>
      <c r="H162" s="214">
        <v>0.13924645000000002</v>
      </c>
      <c r="I162" s="214">
        <v>0</v>
      </c>
      <c r="J162" s="214">
        <v>0.33173594000000001</v>
      </c>
    </row>
    <row r="163" spans="1:10" x14ac:dyDescent="0.25">
      <c r="A163" s="123" t="s">
        <v>241</v>
      </c>
      <c r="B163" s="214">
        <v>0.13721468000000001</v>
      </c>
      <c r="C163" s="214">
        <v>0</v>
      </c>
      <c r="D163" s="214">
        <v>0</v>
      </c>
      <c r="E163" s="214">
        <v>0</v>
      </c>
      <c r="F163" s="214">
        <v>0.25503525999999999</v>
      </c>
      <c r="G163" s="214">
        <v>1.7905499999999999E-3</v>
      </c>
      <c r="H163" s="214">
        <v>0.68484197000000002</v>
      </c>
      <c r="I163" s="214">
        <v>0</v>
      </c>
      <c r="J163" s="214">
        <v>1.0075858199999999</v>
      </c>
    </row>
    <row r="164" spans="1:10" x14ac:dyDescent="0.25">
      <c r="A164" s="123" t="s">
        <v>141</v>
      </c>
      <c r="B164" s="214">
        <v>0.11952641999999999</v>
      </c>
      <c r="C164" s="214">
        <v>0</v>
      </c>
      <c r="D164" s="214">
        <v>0</v>
      </c>
      <c r="E164" s="214">
        <v>0</v>
      </c>
      <c r="F164" s="214">
        <v>0</v>
      </c>
      <c r="G164" s="214">
        <v>1.4854500000000001E-3</v>
      </c>
      <c r="H164" s="214">
        <v>2.9336094900000003</v>
      </c>
      <c r="I164" s="214">
        <v>0</v>
      </c>
      <c r="J164" s="214">
        <v>1.2210400000000001E-3</v>
      </c>
    </row>
    <row r="165" spans="1:10" x14ac:dyDescent="0.25">
      <c r="A165" s="123" t="s">
        <v>167</v>
      </c>
      <c r="B165" s="214">
        <v>8.9791049999999997E-2</v>
      </c>
      <c r="C165" s="214">
        <v>0</v>
      </c>
      <c r="D165" s="214">
        <v>0</v>
      </c>
      <c r="E165" s="214">
        <v>0</v>
      </c>
      <c r="F165" s="214">
        <v>0</v>
      </c>
      <c r="G165" s="214">
        <v>0</v>
      </c>
      <c r="H165" s="214">
        <v>0</v>
      </c>
      <c r="I165" s="214">
        <v>0</v>
      </c>
      <c r="J165" s="214">
        <v>0</v>
      </c>
    </row>
    <row r="166" spans="1:10" x14ac:dyDescent="0.25">
      <c r="A166" s="123" t="s">
        <v>64</v>
      </c>
      <c r="B166" s="214">
        <v>8.469692999999999E-2</v>
      </c>
      <c r="C166" s="214">
        <v>0</v>
      </c>
      <c r="D166" s="214">
        <v>0</v>
      </c>
      <c r="E166" s="214">
        <v>0</v>
      </c>
      <c r="F166" s="214">
        <v>3.4196269999999994E-2</v>
      </c>
      <c r="G166" s="214">
        <v>0</v>
      </c>
      <c r="H166" s="214">
        <v>7.33265835</v>
      </c>
      <c r="I166" s="214">
        <v>0</v>
      </c>
      <c r="J166" s="214">
        <v>2.2147274100000001</v>
      </c>
    </row>
    <row r="167" spans="1:10" x14ac:dyDescent="0.25">
      <c r="A167" s="123" t="s">
        <v>136</v>
      </c>
      <c r="B167" s="214">
        <v>7.4349429999999994E-2</v>
      </c>
      <c r="C167" s="214">
        <v>0</v>
      </c>
      <c r="D167" s="214">
        <v>0</v>
      </c>
      <c r="E167" s="214">
        <v>0</v>
      </c>
      <c r="F167" s="214">
        <v>0</v>
      </c>
      <c r="G167" s="214">
        <v>0</v>
      </c>
      <c r="H167" s="214">
        <v>0.90530336999999994</v>
      </c>
      <c r="I167" s="214">
        <v>0</v>
      </c>
      <c r="J167" s="214">
        <v>0</v>
      </c>
    </row>
    <row r="168" spans="1:10" x14ac:dyDescent="0.25">
      <c r="A168" s="123" t="s">
        <v>227</v>
      </c>
      <c r="B168" s="214">
        <v>6.9773100000000005E-2</v>
      </c>
      <c r="C168" s="214">
        <v>0</v>
      </c>
      <c r="D168" s="214">
        <v>0</v>
      </c>
      <c r="E168" s="214">
        <v>1.2182440000000001E-2</v>
      </c>
      <c r="F168" s="214">
        <v>8.0532000000000006E-2</v>
      </c>
      <c r="G168" s="214">
        <v>0</v>
      </c>
      <c r="H168" s="214">
        <v>4.5707362599999994</v>
      </c>
      <c r="I168" s="214">
        <v>0</v>
      </c>
      <c r="J168" s="214">
        <v>0.10147978000000001</v>
      </c>
    </row>
    <row r="169" spans="1:10" x14ac:dyDescent="0.25">
      <c r="A169" s="123" t="s">
        <v>145</v>
      </c>
      <c r="B169" s="214">
        <v>6.0885059999999998E-2</v>
      </c>
      <c r="C169" s="214">
        <v>0</v>
      </c>
      <c r="D169" s="214">
        <v>0</v>
      </c>
      <c r="E169" s="214">
        <v>0</v>
      </c>
      <c r="F169" s="214">
        <v>0.94045506000000001</v>
      </c>
      <c r="G169" s="214">
        <v>0</v>
      </c>
      <c r="H169" s="214">
        <v>10.847763840000001</v>
      </c>
      <c r="I169" s="214">
        <v>0</v>
      </c>
      <c r="J169" s="214">
        <v>1.1749497799999999</v>
      </c>
    </row>
    <row r="170" spans="1:10" x14ac:dyDescent="0.25">
      <c r="A170" s="123" t="s">
        <v>126</v>
      </c>
      <c r="B170" s="214">
        <v>6.0676260000000003E-2</v>
      </c>
      <c r="C170" s="214">
        <v>0</v>
      </c>
      <c r="D170" s="214">
        <v>0</v>
      </c>
      <c r="E170" s="214">
        <v>0</v>
      </c>
      <c r="F170" s="214">
        <v>4.5666000000000001E-4</v>
      </c>
      <c r="G170" s="214">
        <v>0</v>
      </c>
      <c r="H170" s="214">
        <v>0.50718454000000002</v>
      </c>
      <c r="I170" s="214">
        <v>0</v>
      </c>
      <c r="J170" s="214">
        <v>2.3358689999999998E-2</v>
      </c>
    </row>
    <row r="171" spans="1:10" x14ac:dyDescent="0.25">
      <c r="A171" s="123" t="s">
        <v>101</v>
      </c>
      <c r="B171" s="214">
        <v>5.6326359999999999E-2</v>
      </c>
      <c r="C171" s="214">
        <v>0</v>
      </c>
      <c r="D171" s="214">
        <v>0</v>
      </c>
      <c r="E171" s="214">
        <v>0</v>
      </c>
      <c r="F171" s="214">
        <v>0</v>
      </c>
      <c r="G171" s="214">
        <v>2.6343580000000002E-2</v>
      </c>
      <c r="H171" s="214">
        <v>0.74029824</v>
      </c>
      <c r="I171" s="214">
        <v>0</v>
      </c>
      <c r="J171" s="214">
        <v>4.4208800000000003E-3</v>
      </c>
    </row>
    <row r="172" spans="1:10" x14ac:dyDescent="0.25">
      <c r="A172" s="123" t="s">
        <v>122</v>
      </c>
      <c r="B172" s="214">
        <v>5.3649059999999998E-2</v>
      </c>
      <c r="C172" s="214">
        <v>0</v>
      </c>
      <c r="D172" s="214">
        <v>0</v>
      </c>
      <c r="E172" s="214">
        <v>0.67775396999999993</v>
      </c>
      <c r="F172" s="214">
        <v>1.7020196000000001</v>
      </c>
      <c r="G172" s="214">
        <v>0</v>
      </c>
      <c r="H172" s="214">
        <v>6.0189888499999995</v>
      </c>
      <c r="I172" s="214">
        <v>0.17128410999999999</v>
      </c>
      <c r="J172" s="214">
        <v>4.8386039600000004</v>
      </c>
    </row>
    <row r="173" spans="1:10" x14ac:dyDescent="0.25">
      <c r="A173" s="123" t="s">
        <v>37</v>
      </c>
      <c r="B173" s="214">
        <v>3.0552900000000001E-2</v>
      </c>
      <c r="C173" s="214">
        <v>0</v>
      </c>
      <c r="D173" s="214">
        <v>0</v>
      </c>
      <c r="E173" s="214">
        <v>1.7564009999999998E-2</v>
      </c>
      <c r="F173" s="214">
        <v>10.2787019</v>
      </c>
      <c r="G173" s="214">
        <v>7.67842E-3</v>
      </c>
      <c r="H173" s="214">
        <v>188.81923047000001</v>
      </c>
      <c r="I173" s="214">
        <v>1.01574E-3</v>
      </c>
      <c r="J173" s="214">
        <v>16.5762921</v>
      </c>
    </row>
    <row r="174" spans="1:10" x14ac:dyDescent="0.25">
      <c r="A174" s="123" t="s">
        <v>45</v>
      </c>
      <c r="B174" s="214">
        <v>2.973934E-2</v>
      </c>
      <c r="C174" s="214">
        <v>0</v>
      </c>
      <c r="D174" s="214">
        <v>0</v>
      </c>
      <c r="E174" s="214">
        <v>0</v>
      </c>
      <c r="F174" s="214">
        <v>9.8058099999999999E-3</v>
      </c>
      <c r="G174" s="214">
        <v>0</v>
      </c>
      <c r="H174" s="214">
        <v>7.6106099999999994E-3</v>
      </c>
      <c r="I174" s="214">
        <v>0</v>
      </c>
      <c r="J174" s="214">
        <v>7.1805620000000001E-2</v>
      </c>
    </row>
    <row r="175" spans="1:10" x14ac:dyDescent="0.25">
      <c r="A175" s="123" t="s">
        <v>59</v>
      </c>
      <c r="B175" s="214">
        <v>2.863798E-2</v>
      </c>
      <c r="C175" s="214">
        <v>0</v>
      </c>
      <c r="D175" s="214">
        <v>0</v>
      </c>
      <c r="E175" s="214">
        <v>1.09968E-3</v>
      </c>
      <c r="F175" s="214">
        <v>1.5843699999999999E-3</v>
      </c>
      <c r="G175" s="214">
        <v>0</v>
      </c>
      <c r="H175" s="214">
        <v>0.31423287</v>
      </c>
      <c r="I175" s="214">
        <v>2.151492E-2</v>
      </c>
      <c r="J175" s="214">
        <v>8.4306299999999997E-3</v>
      </c>
    </row>
    <row r="176" spans="1:10" x14ac:dyDescent="0.25">
      <c r="A176" s="123" t="s">
        <v>179</v>
      </c>
      <c r="B176" s="214">
        <v>2.3378119999999999E-2</v>
      </c>
      <c r="C176" s="214">
        <v>0</v>
      </c>
      <c r="D176" s="214">
        <v>0</v>
      </c>
      <c r="E176" s="214">
        <v>0</v>
      </c>
      <c r="F176" s="214">
        <v>0</v>
      </c>
      <c r="G176" s="214">
        <v>0</v>
      </c>
      <c r="H176" s="214">
        <v>0</v>
      </c>
      <c r="I176" s="214">
        <v>4.7546400000000001E-3</v>
      </c>
      <c r="J176" s="214">
        <v>12.223780210000001</v>
      </c>
    </row>
    <row r="177" spans="1:10" x14ac:dyDescent="0.25">
      <c r="A177" s="123" t="s">
        <v>81</v>
      </c>
      <c r="B177" s="214">
        <v>2.0941999999999999E-2</v>
      </c>
      <c r="C177" s="214">
        <v>0</v>
      </c>
      <c r="D177" s="214">
        <v>0</v>
      </c>
      <c r="E177" s="214">
        <v>1.55579E-3</v>
      </c>
      <c r="F177" s="214">
        <v>0</v>
      </c>
      <c r="G177" s="214">
        <v>0</v>
      </c>
      <c r="H177" s="214">
        <v>10.019821670000001</v>
      </c>
      <c r="I177" s="214">
        <v>0</v>
      </c>
      <c r="J177" s="214">
        <v>1.55579E-3</v>
      </c>
    </row>
    <row r="178" spans="1:10" x14ac:dyDescent="0.25">
      <c r="A178" s="123" t="s">
        <v>248</v>
      </c>
      <c r="B178" s="214">
        <v>1.890524E-2</v>
      </c>
      <c r="C178" s="214">
        <v>0</v>
      </c>
      <c r="D178" s="214">
        <v>0</v>
      </c>
      <c r="E178" s="214">
        <v>0</v>
      </c>
      <c r="F178" s="214">
        <v>1.64247795</v>
      </c>
      <c r="G178" s="214">
        <v>0</v>
      </c>
      <c r="H178" s="214">
        <v>0.27100318000000001</v>
      </c>
      <c r="I178" s="214">
        <v>0</v>
      </c>
      <c r="J178" s="214">
        <v>6.6516055199999995</v>
      </c>
    </row>
    <row r="179" spans="1:10" x14ac:dyDescent="0.25">
      <c r="A179" s="123" t="s">
        <v>96</v>
      </c>
      <c r="B179" s="214">
        <v>1.8638080000000001E-2</v>
      </c>
      <c r="C179" s="214">
        <v>0</v>
      </c>
      <c r="D179" s="214">
        <v>0</v>
      </c>
      <c r="E179" s="214">
        <v>0</v>
      </c>
      <c r="F179" s="214">
        <v>2.8907950000000002E-2</v>
      </c>
      <c r="G179" s="214">
        <v>0</v>
      </c>
      <c r="H179" s="214">
        <v>0.66607468000000003</v>
      </c>
      <c r="I179" s="214">
        <v>0</v>
      </c>
      <c r="J179" s="214">
        <v>3.4407500000000001E-2</v>
      </c>
    </row>
    <row r="180" spans="1:10" x14ac:dyDescent="0.25">
      <c r="A180" s="123" t="s">
        <v>162</v>
      </c>
      <c r="B180" s="214">
        <v>1.6254440000000002E-2</v>
      </c>
      <c r="C180" s="214">
        <v>0</v>
      </c>
      <c r="D180" s="214">
        <v>0</v>
      </c>
      <c r="E180" s="214">
        <v>0</v>
      </c>
      <c r="F180" s="214">
        <v>0</v>
      </c>
      <c r="G180" s="214">
        <v>0</v>
      </c>
      <c r="H180" s="214">
        <v>0.21993411999999998</v>
      </c>
      <c r="I180" s="214">
        <v>0</v>
      </c>
      <c r="J180" s="214">
        <v>0.43896859000000005</v>
      </c>
    </row>
    <row r="181" spans="1:10" x14ac:dyDescent="0.25">
      <c r="A181" s="123" t="s">
        <v>244</v>
      </c>
      <c r="B181" s="214">
        <v>8.2452399999999992E-3</v>
      </c>
      <c r="C181" s="214">
        <v>0</v>
      </c>
      <c r="D181" s="214">
        <v>0</v>
      </c>
      <c r="E181" s="214">
        <v>0</v>
      </c>
      <c r="F181" s="214">
        <v>0</v>
      </c>
      <c r="G181" s="214">
        <v>0</v>
      </c>
      <c r="H181" s="214">
        <v>6.664544E-2</v>
      </c>
      <c r="I181" s="214">
        <v>0</v>
      </c>
      <c r="J181" s="214">
        <v>1.3076371899999999</v>
      </c>
    </row>
    <row r="182" spans="1:10" x14ac:dyDescent="0.25">
      <c r="A182" s="123" t="s">
        <v>88</v>
      </c>
      <c r="B182" s="214">
        <v>7.3649300000000004E-3</v>
      </c>
      <c r="C182" s="214">
        <v>0</v>
      </c>
      <c r="D182" s="214">
        <v>0</v>
      </c>
      <c r="E182" s="214">
        <v>0</v>
      </c>
      <c r="F182" s="214">
        <v>1.1193138600000001</v>
      </c>
      <c r="G182" s="214">
        <v>0</v>
      </c>
      <c r="H182" s="214">
        <v>48.922160009999999</v>
      </c>
      <c r="I182" s="214">
        <v>0</v>
      </c>
      <c r="J182" s="214">
        <v>1.1193138600000001</v>
      </c>
    </row>
    <row r="183" spans="1:10" x14ac:dyDescent="0.25">
      <c r="A183" s="123" t="s">
        <v>100</v>
      </c>
      <c r="B183" s="214">
        <v>6.9667899999999996E-3</v>
      </c>
      <c r="C183" s="214">
        <v>0</v>
      </c>
      <c r="D183" s="214">
        <v>0</v>
      </c>
      <c r="E183" s="214">
        <v>0</v>
      </c>
      <c r="F183" s="214">
        <v>0</v>
      </c>
      <c r="G183" s="214">
        <v>0</v>
      </c>
      <c r="H183" s="214">
        <v>1.0123919100000001</v>
      </c>
      <c r="I183" s="214">
        <v>0</v>
      </c>
      <c r="J183" s="214">
        <v>0</v>
      </c>
    </row>
    <row r="184" spans="1:10" x14ac:dyDescent="0.25">
      <c r="A184" s="123" t="s">
        <v>19</v>
      </c>
      <c r="B184" s="214">
        <v>6.4985299999999998E-3</v>
      </c>
      <c r="C184" s="214">
        <v>0</v>
      </c>
      <c r="D184" s="214">
        <v>0</v>
      </c>
      <c r="E184" s="214">
        <v>0</v>
      </c>
      <c r="F184" s="214">
        <v>1.7236629999999999E-2</v>
      </c>
      <c r="G184" s="214">
        <v>0</v>
      </c>
      <c r="H184" s="214">
        <v>1.77642905</v>
      </c>
      <c r="I184" s="214">
        <v>0</v>
      </c>
      <c r="J184" s="214">
        <v>1.7236629999999999E-2</v>
      </c>
    </row>
    <row r="185" spans="1:10" x14ac:dyDescent="0.25">
      <c r="A185" s="123" t="s">
        <v>539</v>
      </c>
      <c r="B185" s="214">
        <v>5.6148500000000002E-3</v>
      </c>
      <c r="C185" s="214">
        <v>0</v>
      </c>
      <c r="D185" s="214">
        <v>0</v>
      </c>
      <c r="E185" s="214">
        <v>5.7308089999999999E-2</v>
      </c>
      <c r="F185" s="214">
        <v>0.18535103</v>
      </c>
      <c r="G185" s="214">
        <v>0</v>
      </c>
      <c r="H185" s="214">
        <v>5.9256967400000002</v>
      </c>
      <c r="I185" s="214">
        <v>1.0838193700000001</v>
      </c>
      <c r="J185" s="214">
        <v>0.27743101000000003</v>
      </c>
    </row>
    <row r="186" spans="1:10" x14ac:dyDescent="0.25">
      <c r="A186" s="123" t="s">
        <v>140</v>
      </c>
      <c r="B186" s="214">
        <v>4.3055300000000001E-3</v>
      </c>
      <c r="C186" s="214">
        <v>0</v>
      </c>
      <c r="D186" s="214">
        <v>0</v>
      </c>
      <c r="E186" s="214">
        <v>0</v>
      </c>
      <c r="F186" s="214">
        <v>0</v>
      </c>
      <c r="G186" s="214">
        <v>4.0900099999999998E-3</v>
      </c>
      <c r="H186" s="214">
        <v>1.03164495</v>
      </c>
      <c r="I186" s="214">
        <v>5.2599999999999996E-6</v>
      </c>
      <c r="J186" s="214">
        <v>1.3104889999999999E-2</v>
      </c>
    </row>
    <row r="187" spans="1:10" x14ac:dyDescent="0.25">
      <c r="A187" s="123" t="s">
        <v>125</v>
      </c>
      <c r="B187" s="214">
        <v>3.37871E-3</v>
      </c>
      <c r="C187" s="214">
        <v>0</v>
      </c>
      <c r="D187" s="214">
        <v>0</v>
      </c>
      <c r="E187" s="214">
        <v>0</v>
      </c>
      <c r="F187" s="214">
        <v>0</v>
      </c>
      <c r="G187" s="214">
        <v>0</v>
      </c>
      <c r="H187" s="214">
        <v>5.8254300000000002E-2</v>
      </c>
      <c r="I187" s="214">
        <v>0</v>
      </c>
      <c r="J187" s="214">
        <v>2.9589999999999998E-4</v>
      </c>
    </row>
    <row r="188" spans="1:10" x14ac:dyDescent="0.25">
      <c r="A188" s="123" t="s">
        <v>131</v>
      </c>
      <c r="B188" s="214">
        <v>3.1594800000000001E-3</v>
      </c>
      <c r="C188" s="214">
        <v>0</v>
      </c>
      <c r="D188" s="214">
        <v>0</v>
      </c>
      <c r="E188" s="214">
        <v>0</v>
      </c>
      <c r="F188" s="214">
        <v>3.4166000000000001E-3</v>
      </c>
      <c r="G188" s="214">
        <v>0</v>
      </c>
      <c r="H188" s="214">
        <v>2.0437230000000001E-2</v>
      </c>
      <c r="I188" s="214">
        <v>0</v>
      </c>
      <c r="J188" s="214">
        <v>3.4166000000000001E-3</v>
      </c>
    </row>
    <row r="189" spans="1:10" x14ac:dyDescent="0.25">
      <c r="A189" s="123" t="s">
        <v>18</v>
      </c>
      <c r="B189" s="214">
        <v>2.9243400000000001E-3</v>
      </c>
      <c r="C189" s="214">
        <v>0</v>
      </c>
      <c r="D189" s="214">
        <v>0</v>
      </c>
      <c r="E189" s="214">
        <v>0</v>
      </c>
      <c r="F189" s="214">
        <v>0.71932233000000001</v>
      </c>
      <c r="G189" s="214">
        <v>0</v>
      </c>
      <c r="H189" s="214">
        <v>0.21716484999999999</v>
      </c>
      <c r="I189" s="214">
        <v>0</v>
      </c>
      <c r="J189" s="214">
        <v>0.71932233000000001</v>
      </c>
    </row>
    <row r="190" spans="1:10" x14ac:dyDescent="0.25">
      <c r="A190" s="123" t="s">
        <v>40</v>
      </c>
      <c r="B190" s="214">
        <v>2.29663E-3</v>
      </c>
      <c r="C190" s="214">
        <v>0</v>
      </c>
      <c r="D190" s="214">
        <v>0</v>
      </c>
      <c r="E190" s="214">
        <v>0</v>
      </c>
      <c r="F190" s="214">
        <v>1.415314E-2</v>
      </c>
      <c r="G190" s="214">
        <v>0</v>
      </c>
      <c r="H190" s="214">
        <v>1.2061603000000001</v>
      </c>
      <c r="I190" s="214">
        <v>0</v>
      </c>
      <c r="J190" s="214">
        <v>0</v>
      </c>
    </row>
    <row r="191" spans="1:10" x14ac:dyDescent="0.25">
      <c r="A191" s="123" t="s">
        <v>63</v>
      </c>
      <c r="B191" s="214">
        <v>1.94896E-3</v>
      </c>
      <c r="C191" s="214">
        <v>0</v>
      </c>
      <c r="D191" s="214">
        <v>0</v>
      </c>
      <c r="E191" s="214">
        <v>0</v>
      </c>
      <c r="F191" s="214">
        <v>0</v>
      </c>
      <c r="G191" s="214">
        <v>0</v>
      </c>
      <c r="H191" s="214">
        <v>5.2825699999999995E-3</v>
      </c>
      <c r="I191" s="214">
        <v>0</v>
      </c>
      <c r="J191" s="214">
        <v>0</v>
      </c>
    </row>
    <row r="192" spans="1:10" x14ac:dyDescent="0.25">
      <c r="A192" s="123" t="s">
        <v>153</v>
      </c>
      <c r="B192" s="214">
        <v>1.4468E-3</v>
      </c>
      <c r="C192" s="214">
        <v>0</v>
      </c>
      <c r="D192" s="214">
        <v>0</v>
      </c>
      <c r="E192" s="214">
        <v>0</v>
      </c>
      <c r="F192" s="214">
        <v>0</v>
      </c>
      <c r="G192" s="214">
        <v>0</v>
      </c>
      <c r="H192" s="214">
        <v>0.32756389000000002</v>
      </c>
      <c r="I192" s="214">
        <v>0</v>
      </c>
      <c r="J192" s="214">
        <v>0.15009317000000003</v>
      </c>
    </row>
    <row r="193" spans="1:10" x14ac:dyDescent="0.25">
      <c r="A193" s="123" t="s">
        <v>58</v>
      </c>
      <c r="B193" s="214">
        <v>1.3495899999999999E-3</v>
      </c>
      <c r="C193" s="214">
        <v>0</v>
      </c>
      <c r="D193" s="214">
        <v>0</v>
      </c>
      <c r="E193" s="214">
        <v>0</v>
      </c>
      <c r="F193" s="214">
        <v>0</v>
      </c>
      <c r="G193" s="214">
        <v>0</v>
      </c>
      <c r="H193" s="214">
        <v>5.9257040000000004E-2</v>
      </c>
      <c r="I193" s="214">
        <v>0</v>
      </c>
      <c r="J193" s="214">
        <v>0</v>
      </c>
    </row>
    <row r="194" spans="1:10" x14ac:dyDescent="0.25">
      <c r="A194" s="123" t="s">
        <v>82</v>
      </c>
      <c r="B194" s="214">
        <v>1.32336E-3</v>
      </c>
      <c r="C194" s="214">
        <v>0</v>
      </c>
      <c r="D194" s="214">
        <v>0</v>
      </c>
      <c r="E194" s="214">
        <v>0</v>
      </c>
      <c r="F194" s="214">
        <v>8.0000000000000004E-4</v>
      </c>
      <c r="G194" s="214">
        <v>0</v>
      </c>
      <c r="H194" s="214">
        <v>14.20215157</v>
      </c>
      <c r="I194" s="214">
        <v>0.25247155999999998</v>
      </c>
      <c r="J194" s="214">
        <v>8.0000000000000004E-4</v>
      </c>
    </row>
    <row r="195" spans="1:10" x14ac:dyDescent="0.25">
      <c r="A195" s="123" t="s">
        <v>113</v>
      </c>
      <c r="B195" s="214">
        <v>1.3123099999999999E-3</v>
      </c>
      <c r="C195" s="214">
        <v>0</v>
      </c>
      <c r="D195" s="214">
        <v>0</v>
      </c>
      <c r="E195" s="214">
        <v>0</v>
      </c>
      <c r="F195" s="214">
        <v>1.3260639999999999E-2</v>
      </c>
      <c r="G195" s="214">
        <v>0</v>
      </c>
      <c r="H195" s="214">
        <v>2.1559655499999999</v>
      </c>
      <c r="I195" s="214">
        <v>0</v>
      </c>
      <c r="J195" s="214">
        <v>5.8972980000000001E-2</v>
      </c>
    </row>
    <row r="196" spans="1:10" x14ac:dyDescent="0.25">
      <c r="A196" s="123" t="s">
        <v>92</v>
      </c>
      <c r="B196" s="214">
        <v>1.3013E-3</v>
      </c>
      <c r="C196" s="214">
        <v>0</v>
      </c>
      <c r="D196" s="214">
        <v>0</v>
      </c>
      <c r="E196" s="214">
        <v>1.8367700000000001E-2</v>
      </c>
      <c r="F196" s="214">
        <v>5.0290069999999999E-2</v>
      </c>
      <c r="G196" s="214">
        <v>0</v>
      </c>
      <c r="H196" s="214">
        <v>1.0609143799999998</v>
      </c>
      <c r="I196" s="214">
        <v>0</v>
      </c>
      <c r="J196" s="214">
        <v>0.39228753000000005</v>
      </c>
    </row>
    <row r="197" spans="1:10" x14ac:dyDescent="0.25">
      <c r="A197" s="123" t="s">
        <v>166</v>
      </c>
      <c r="B197" s="214">
        <v>9.2210999999999997E-4</v>
      </c>
      <c r="C197" s="214">
        <v>0</v>
      </c>
      <c r="D197" s="214">
        <v>0</v>
      </c>
      <c r="E197" s="214">
        <v>0</v>
      </c>
      <c r="F197" s="214">
        <v>0</v>
      </c>
      <c r="G197" s="214">
        <v>0</v>
      </c>
      <c r="H197" s="214">
        <v>0</v>
      </c>
      <c r="I197" s="214">
        <v>0</v>
      </c>
      <c r="J197" s="214">
        <v>0</v>
      </c>
    </row>
    <row r="198" spans="1:10" x14ac:dyDescent="0.25">
      <c r="A198" s="123" t="s">
        <v>46</v>
      </c>
      <c r="B198" s="214">
        <v>2.8357999999999996E-4</v>
      </c>
      <c r="C198" s="214">
        <v>0</v>
      </c>
      <c r="D198" s="214">
        <v>0</v>
      </c>
      <c r="E198" s="214">
        <v>0</v>
      </c>
      <c r="F198" s="214">
        <v>0</v>
      </c>
      <c r="G198" s="214">
        <v>0</v>
      </c>
      <c r="H198" s="214">
        <v>0</v>
      </c>
      <c r="I198" s="214">
        <v>0</v>
      </c>
      <c r="J198" s="214">
        <v>0</v>
      </c>
    </row>
    <row r="199" spans="1:10" x14ac:dyDescent="0.25">
      <c r="A199" s="123" t="s">
        <v>121</v>
      </c>
      <c r="B199" s="214">
        <v>2.184E-4</v>
      </c>
      <c r="C199" s="214">
        <v>0</v>
      </c>
      <c r="D199" s="214">
        <v>0</v>
      </c>
      <c r="E199" s="214">
        <v>9.6612599999999996E-3</v>
      </c>
      <c r="F199" s="214">
        <v>0.22311723999999999</v>
      </c>
      <c r="G199" s="214">
        <v>0</v>
      </c>
      <c r="H199" s="214">
        <v>20.693309760000002</v>
      </c>
      <c r="I199" s="214">
        <v>0</v>
      </c>
      <c r="J199" s="214">
        <v>5.8819797500000002</v>
      </c>
    </row>
    <row r="200" spans="1:10" x14ac:dyDescent="0.25">
      <c r="A200" s="123" t="s">
        <v>118</v>
      </c>
      <c r="B200" s="214">
        <v>1.3222E-4</v>
      </c>
      <c r="C200" s="214">
        <v>0</v>
      </c>
      <c r="D200" s="214">
        <v>0</v>
      </c>
      <c r="E200" s="214">
        <v>0</v>
      </c>
      <c r="F200" s="214">
        <v>0</v>
      </c>
      <c r="G200" s="214">
        <v>0</v>
      </c>
      <c r="H200" s="214">
        <v>0.70163235999999995</v>
      </c>
      <c r="I200" s="214">
        <v>0</v>
      </c>
      <c r="J200" s="214">
        <v>2.6896900000000002E-3</v>
      </c>
    </row>
    <row r="201" spans="1:10" x14ac:dyDescent="0.25">
      <c r="A201" s="123" t="s">
        <v>79</v>
      </c>
      <c r="B201" s="214">
        <v>7.5430000000000001E-5</v>
      </c>
      <c r="C201" s="214">
        <v>0</v>
      </c>
      <c r="D201" s="214">
        <v>0</v>
      </c>
      <c r="E201" s="214">
        <v>0</v>
      </c>
      <c r="F201" s="214">
        <v>0</v>
      </c>
      <c r="G201" s="214">
        <v>0</v>
      </c>
      <c r="H201" s="214">
        <v>0</v>
      </c>
      <c r="I201" s="214">
        <v>0</v>
      </c>
      <c r="J201" s="214">
        <v>0</v>
      </c>
    </row>
    <row r="202" spans="1:10" x14ac:dyDescent="0.25">
      <c r="A202" s="123" t="s">
        <v>67</v>
      </c>
      <c r="B202" s="214">
        <v>0</v>
      </c>
      <c r="C202" s="214">
        <v>0</v>
      </c>
      <c r="D202" s="214">
        <v>0</v>
      </c>
      <c r="E202" s="214">
        <v>0</v>
      </c>
      <c r="F202" s="214">
        <v>1453.3049607999999</v>
      </c>
      <c r="G202" s="214">
        <v>0</v>
      </c>
      <c r="H202" s="214">
        <v>4.6979000000000004E-4</v>
      </c>
      <c r="I202" s="214">
        <v>0</v>
      </c>
      <c r="J202" s="214">
        <v>0</v>
      </c>
    </row>
    <row r="203" spans="1:10" x14ac:dyDescent="0.25">
      <c r="A203" s="123" t="s">
        <v>13</v>
      </c>
      <c r="B203" s="214">
        <v>0</v>
      </c>
      <c r="C203" s="214">
        <v>0</v>
      </c>
      <c r="D203" s="214">
        <v>0</v>
      </c>
      <c r="E203" s="214">
        <v>0</v>
      </c>
      <c r="F203" s="214">
        <v>30.907217399999997</v>
      </c>
      <c r="G203" s="214">
        <v>0</v>
      </c>
      <c r="H203" s="214">
        <v>5.6795376700000002</v>
      </c>
      <c r="I203" s="214">
        <v>0</v>
      </c>
      <c r="J203" s="214">
        <v>30.907217399999997</v>
      </c>
    </row>
    <row r="204" spans="1:10" x14ac:dyDescent="0.25">
      <c r="A204" s="123" t="s">
        <v>5</v>
      </c>
      <c r="B204" s="214">
        <v>0</v>
      </c>
      <c r="C204" s="214">
        <v>0</v>
      </c>
      <c r="D204" s="214">
        <v>0</v>
      </c>
      <c r="E204" s="214">
        <v>4.1551650000000002E-2</v>
      </c>
      <c r="F204" s="214">
        <v>9.1994227200000012</v>
      </c>
      <c r="G204" s="214">
        <v>0</v>
      </c>
      <c r="H204" s="214">
        <v>41.918568200000003</v>
      </c>
      <c r="I204" s="214">
        <v>3.1727700000000001E-3</v>
      </c>
      <c r="J204" s="214">
        <v>9.24097437</v>
      </c>
    </row>
    <row r="205" spans="1:10" x14ac:dyDescent="0.25">
      <c r="A205" s="123" t="s">
        <v>62</v>
      </c>
      <c r="B205" s="214">
        <v>0</v>
      </c>
      <c r="C205" s="214">
        <v>0</v>
      </c>
      <c r="D205" s="214">
        <v>0</v>
      </c>
      <c r="E205" s="214">
        <v>0</v>
      </c>
      <c r="F205" s="214">
        <v>3.5355172400000003</v>
      </c>
      <c r="G205" s="214">
        <v>0</v>
      </c>
      <c r="H205" s="214">
        <v>8.8881070000000006E-2</v>
      </c>
      <c r="I205" s="214">
        <v>0</v>
      </c>
      <c r="J205" s="214">
        <v>3.5355172400000003</v>
      </c>
    </row>
    <row r="206" spans="1:10" x14ac:dyDescent="0.25">
      <c r="A206" s="123" t="s">
        <v>7</v>
      </c>
      <c r="B206" s="214">
        <v>0</v>
      </c>
      <c r="C206" s="214">
        <v>0</v>
      </c>
      <c r="D206" s="214">
        <v>0</v>
      </c>
      <c r="E206" s="214">
        <v>0</v>
      </c>
      <c r="F206" s="214">
        <v>3.1242277400000003</v>
      </c>
      <c r="G206" s="214">
        <v>0</v>
      </c>
      <c r="H206" s="214">
        <v>19.360972390000001</v>
      </c>
      <c r="I206" s="214">
        <v>0</v>
      </c>
      <c r="J206" s="214">
        <v>3.1242277400000003</v>
      </c>
    </row>
    <row r="207" spans="1:10" x14ac:dyDescent="0.25">
      <c r="A207" s="123" t="s">
        <v>110</v>
      </c>
      <c r="B207" s="214">
        <v>0</v>
      </c>
      <c r="C207" s="214">
        <v>0</v>
      </c>
      <c r="D207" s="214">
        <v>0</v>
      </c>
      <c r="E207" s="214">
        <v>0</v>
      </c>
      <c r="F207" s="214">
        <v>2.2222222299999999</v>
      </c>
      <c r="G207" s="214">
        <v>0</v>
      </c>
      <c r="H207" s="214">
        <v>7.1793963200000004</v>
      </c>
      <c r="I207" s="214">
        <v>0</v>
      </c>
      <c r="J207" s="214">
        <v>17.832214309999998</v>
      </c>
    </row>
    <row r="208" spans="1:10" x14ac:dyDescent="0.25">
      <c r="A208" s="123" t="s">
        <v>1</v>
      </c>
      <c r="B208" s="214">
        <v>0</v>
      </c>
      <c r="C208" s="214">
        <v>0</v>
      </c>
      <c r="D208" s="214">
        <v>0</v>
      </c>
      <c r="E208" s="214">
        <v>0</v>
      </c>
      <c r="F208" s="214">
        <v>1.8317819099999999</v>
      </c>
      <c r="G208" s="214">
        <v>0</v>
      </c>
      <c r="H208" s="214">
        <v>8.6140190000000005E-2</v>
      </c>
      <c r="I208" s="214">
        <v>0</v>
      </c>
      <c r="J208" s="214">
        <v>1.8317819099999999</v>
      </c>
    </row>
    <row r="209" spans="1:10" x14ac:dyDescent="0.25">
      <c r="A209" s="123" t="s">
        <v>177</v>
      </c>
      <c r="B209" s="214">
        <v>0</v>
      </c>
      <c r="C209" s="214">
        <v>0</v>
      </c>
      <c r="D209" s="214">
        <v>0</v>
      </c>
      <c r="E209" s="214">
        <v>0</v>
      </c>
      <c r="F209" s="214">
        <v>0.92839405000000008</v>
      </c>
      <c r="G209" s="214">
        <v>0</v>
      </c>
      <c r="H209" s="214">
        <v>0</v>
      </c>
      <c r="I209" s="214">
        <v>0</v>
      </c>
      <c r="J209" s="214">
        <v>0.92839405000000008</v>
      </c>
    </row>
    <row r="210" spans="1:10" x14ac:dyDescent="0.25">
      <c r="A210" s="123" t="s">
        <v>165</v>
      </c>
      <c r="B210" s="214">
        <v>0</v>
      </c>
      <c r="C210" s="214">
        <v>0</v>
      </c>
      <c r="D210" s="214">
        <v>0</v>
      </c>
      <c r="E210" s="214">
        <v>0</v>
      </c>
      <c r="F210" s="214">
        <v>0.40465009000000002</v>
      </c>
      <c r="G210" s="214">
        <v>0</v>
      </c>
      <c r="H210" s="214">
        <v>1.4526190000000001E-2</v>
      </c>
      <c r="I210" s="214">
        <v>0</v>
      </c>
      <c r="J210" s="214">
        <v>0.40465009000000002</v>
      </c>
    </row>
    <row r="211" spans="1:10" x14ac:dyDescent="0.25">
      <c r="A211" s="123" t="s">
        <v>225</v>
      </c>
      <c r="B211" s="214">
        <v>0</v>
      </c>
      <c r="C211" s="214">
        <v>0</v>
      </c>
      <c r="D211" s="214">
        <v>0</v>
      </c>
      <c r="E211" s="214">
        <v>0</v>
      </c>
      <c r="F211" s="214">
        <v>0.37605545000000001</v>
      </c>
      <c r="G211" s="214">
        <v>0</v>
      </c>
      <c r="H211" s="214">
        <v>0.40830165999999996</v>
      </c>
      <c r="I211" s="214">
        <v>0.2488273</v>
      </c>
      <c r="J211" s="214">
        <v>10.4838887</v>
      </c>
    </row>
    <row r="212" spans="1:10" x14ac:dyDescent="0.25">
      <c r="A212" s="123" t="s">
        <v>77</v>
      </c>
      <c r="B212" s="214">
        <v>0</v>
      </c>
      <c r="C212" s="214">
        <v>0</v>
      </c>
      <c r="D212" s="214">
        <v>0</v>
      </c>
      <c r="E212" s="214">
        <v>0</v>
      </c>
      <c r="F212" s="214">
        <v>0.20869762</v>
      </c>
      <c r="G212" s="214">
        <v>0</v>
      </c>
      <c r="H212" s="214">
        <v>0.30633730999999997</v>
      </c>
      <c r="I212" s="214">
        <v>0</v>
      </c>
      <c r="J212" s="214">
        <v>0.20869762</v>
      </c>
    </row>
    <row r="213" spans="1:10" x14ac:dyDescent="0.25">
      <c r="A213" s="123" t="s">
        <v>176</v>
      </c>
      <c r="B213" s="214">
        <v>0</v>
      </c>
      <c r="C213" s="214">
        <v>0</v>
      </c>
      <c r="D213" s="214">
        <v>0</v>
      </c>
      <c r="E213" s="214">
        <v>1.79214E-3</v>
      </c>
      <c r="F213" s="214">
        <v>0.15491176999999998</v>
      </c>
      <c r="G213" s="214">
        <v>0</v>
      </c>
      <c r="H213" s="214">
        <v>1.7604900000000003E-2</v>
      </c>
      <c r="I213" s="214">
        <v>0</v>
      </c>
      <c r="J213" s="214">
        <v>0.27659766999999996</v>
      </c>
    </row>
    <row r="214" spans="1:10" x14ac:dyDescent="0.25">
      <c r="A214" s="123" t="s">
        <v>66</v>
      </c>
      <c r="B214" s="214">
        <v>0</v>
      </c>
      <c r="C214" s="214">
        <v>0</v>
      </c>
      <c r="D214" s="214">
        <v>0</v>
      </c>
      <c r="E214" s="214">
        <v>0</v>
      </c>
      <c r="F214" s="214">
        <v>6.428992E-2</v>
      </c>
      <c r="G214" s="214">
        <v>0</v>
      </c>
      <c r="H214" s="214">
        <v>6.937999999999999E-5</v>
      </c>
      <c r="I214" s="214">
        <v>0</v>
      </c>
      <c r="J214" s="214">
        <v>5.2886260000000004E-2</v>
      </c>
    </row>
    <row r="215" spans="1:10" x14ac:dyDescent="0.25">
      <c r="A215" s="123" t="s">
        <v>72</v>
      </c>
      <c r="B215" s="214">
        <v>0</v>
      </c>
      <c r="C215" s="214">
        <v>0</v>
      </c>
      <c r="D215" s="214">
        <v>0</v>
      </c>
      <c r="E215" s="214">
        <v>0</v>
      </c>
      <c r="F215" s="214">
        <v>5.0557019999999994E-2</v>
      </c>
      <c r="G215" s="214">
        <v>0</v>
      </c>
      <c r="H215" s="214">
        <v>3.0707500000000001E-3</v>
      </c>
      <c r="I215" s="214">
        <v>0</v>
      </c>
      <c r="J215" s="214">
        <v>5.0557019999999994E-2</v>
      </c>
    </row>
    <row r="216" spans="1:10" x14ac:dyDescent="0.25">
      <c r="A216" s="123" t="s">
        <v>55</v>
      </c>
      <c r="B216" s="214">
        <v>0</v>
      </c>
      <c r="C216" s="214">
        <v>0</v>
      </c>
      <c r="D216" s="214">
        <v>0</v>
      </c>
      <c r="E216" s="214">
        <v>0</v>
      </c>
      <c r="F216" s="214">
        <v>3.8752339999999996E-2</v>
      </c>
      <c r="G216" s="214">
        <v>0</v>
      </c>
      <c r="H216" s="214">
        <v>1.04175778</v>
      </c>
      <c r="I216" s="214">
        <v>0</v>
      </c>
      <c r="J216" s="214">
        <v>3.8752339999999996E-2</v>
      </c>
    </row>
    <row r="217" spans="1:10" x14ac:dyDescent="0.25">
      <c r="A217" s="123" t="s">
        <v>111</v>
      </c>
      <c r="B217" s="214">
        <v>0</v>
      </c>
      <c r="C217" s="214">
        <v>0</v>
      </c>
      <c r="D217" s="214">
        <v>0</v>
      </c>
      <c r="E217" s="214">
        <v>0</v>
      </c>
      <c r="F217" s="214">
        <v>2.552625E-2</v>
      </c>
      <c r="G217" s="214">
        <v>0</v>
      </c>
      <c r="H217" s="214">
        <v>0.22030054000000002</v>
      </c>
      <c r="I217" s="214">
        <v>0</v>
      </c>
      <c r="J217" s="214">
        <v>2.8874740000000003E-2</v>
      </c>
    </row>
    <row r="218" spans="1:10" x14ac:dyDescent="0.25">
      <c r="A218" s="123" t="s">
        <v>61</v>
      </c>
      <c r="B218" s="214">
        <v>0</v>
      </c>
      <c r="C218" s="214">
        <v>0</v>
      </c>
      <c r="D218" s="214">
        <v>0</v>
      </c>
      <c r="E218" s="214">
        <v>0</v>
      </c>
      <c r="F218" s="214">
        <v>2.4171999999999999E-2</v>
      </c>
      <c r="G218" s="214">
        <v>0</v>
      </c>
      <c r="H218" s="214">
        <v>1.8032186200000002</v>
      </c>
      <c r="I218" s="214">
        <v>2.37682E-3</v>
      </c>
      <c r="J218" s="214">
        <v>6.4826289999999995E-2</v>
      </c>
    </row>
    <row r="219" spans="1:10" x14ac:dyDescent="0.25">
      <c r="A219" s="123" t="s">
        <v>223</v>
      </c>
      <c r="B219" s="214">
        <v>0</v>
      </c>
      <c r="C219" s="214">
        <v>0</v>
      </c>
      <c r="D219" s="214">
        <v>0</v>
      </c>
      <c r="E219" s="214">
        <v>7.0617999999999994E-4</v>
      </c>
      <c r="F219" s="214">
        <v>1.5647890000000001E-2</v>
      </c>
      <c r="G219" s="214">
        <v>0</v>
      </c>
      <c r="H219" s="214">
        <v>3.0902877100000001</v>
      </c>
      <c r="I219" s="214">
        <v>0</v>
      </c>
      <c r="J219" s="214">
        <v>1.6354069999999998E-2</v>
      </c>
    </row>
    <row r="220" spans="1:10" x14ac:dyDescent="0.25">
      <c r="A220" s="123" t="s">
        <v>161</v>
      </c>
      <c r="B220" s="214">
        <v>0</v>
      </c>
      <c r="C220" s="214">
        <v>0</v>
      </c>
      <c r="D220" s="214">
        <v>0</v>
      </c>
      <c r="E220" s="214">
        <v>0</v>
      </c>
      <c r="F220" s="214">
        <v>5.1475600000000007E-3</v>
      </c>
      <c r="G220" s="214">
        <v>0</v>
      </c>
      <c r="H220" s="214">
        <v>0</v>
      </c>
      <c r="I220" s="214">
        <v>0</v>
      </c>
      <c r="J220" s="214">
        <v>5.1475600000000007E-3</v>
      </c>
    </row>
    <row r="221" spans="1:10" x14ac:dyDescent="0.25">
      <c r="A221" s="123" t="s">
        <v>102</v>
      </c>
      <c r="B221" s="214">
        <v>0</v>
      </c>
      <c r="C221" s="214">
        <v>0</v>
      </c>
      <c r="D221" s="214">
        <v>0</v>
      </c>
      <c r="E221" s="214">
        <v>0</v>
      </c>
      <c r="F221" s="214">
        <v>3.1026500000000002E-3</v>
      </c>
      <c r="G221" s="214">
        <v>0</v>
      </c>
      <c r="H221" s="214">
        <v>0.54392646</v>
      </c>
      <c r="I221" s="214">
        <v>0</v>
      </c>
      <c r="J221" s="214">
        <v>4.6728999999999998E-3</v>
      </c>
    </row>
    <row r="222" spans="1:10" x14ac:dyDescent="0.25">
      <c r="A222" s="123" t="s">
        <v>124</v>
      </c>
      <c r="B222" s="214">
        <v>0</v>
      </c>
      <c r="C222" s="214">
        <v>0</v>
      </c>
      <c r="D222" s="214">
        <v>0</v>
      </c>
      <c r="E222" s="214">
        <v>0</v>
      </c>
      <c r="F222" s="214">
        <v>2.3738000000000001E-3</v>
      </c>
      <c r="G222" s="214">
        <v>0</v>
      </c>
      <c r="H222" s="214">
        <v>8.7800499999999993E-3</v>
      </c>
      <c r="I222" s="214">
        <v>0</v>
      </c>
      <c r="J222" s="214">
        <v>2.3738000000000001E-3</v>
      </c>
    </row>
    <row r="223" spans="1:10" x14ac:dyDescent="0.25">
      <c r="A223" s="123" t="s">
        <v>76</v>
      </c>
      <c r="B223" s="214">
        <v>0</v>
      </c>
      <c r="C223" s="214">
        <v>0</v>
      </c>
      <c r="D223" s="214">
        <v>0</v>
      </c>
      <c r="E223" s="214">
        <v>0</v>
      </c>
      <c r="F223" s="214">
        <v>1.9559899999999999E-3</v>
      </c>
      <c r="G223" s="214">
        <v>0</v>
      </c>
      <c r="H223" s="214">
        <v>8.2942468300000005</v>
      </c>
      <c r="I223" s="214">
        <v>0</v>
      </c>
      <c r="J223" s="214">
        <v>0</v>
      </c>
    </row>
    <row r="224" spans="1:10" x14ac:dyDescent="0.25">
      <c r="A224" s="123" t="s">
        <v>44</v>
      </c>
      <c r="B224" s="214">
        <v>0</v>
      </c>
      <c r="C224" s="214">
        <v>0</v>
      </c>
      <c r="D224" s="214">
        <v>0</v>
      </c>
      <c r="E224" s="214">
        <v>0</v>
      </c>
      <c r="F224" s="214">
        <v>1.9264999999999999E-4</v>
      </c>
      <c r="G224" s="214">
        <v>0</v>
      </c>
      <c r="H224" s="214">
        <v>0.19963223999999999</v>
      </c>
      <c r="I224" s="214">
        <v>0</v>
      </c>
      <c r="J224" s="214">
        <v>1.9264999999999999E-4</v>
      </c>
    </row>
    <row r="225" spans="1:10" x14ac:dyDescent="0.25">
      <c r="A225" s="123" t="s">
        <v>10</v>
      </c>
      <c r="B225" s="214">
        <v>0</v>
      </c>
      <c r="C225" s="214">
        <v>0</v>
      </c>
      <c r="D225" s="214">
        <v>0</v>
      </c>
      <c r="E225" s="214">
        <v>0.36560233000000003</v>
      </c>
      <c r="F225" s="214">
        <v>0</v>
      </c>
      <c r="G225" s="214">
        <v>0</v>
      </c>
      <c r="H225" s="214">
        <v>0.44432442</v>
      </c>
      <c r="I225" s="214">
        <v>0</v>
      </c>
      <c r="J225" s="214">
        <v>0.36560233000000003</v>
      </c>
    </row>
    <row r="226" spans="1:10" x14ac:dyDescent="0.25">
      <c r="A226" s="123" t="s">
        <v>69</v>
      </c>
      <c r="B226" s="214">
        <v>0</v>
      </c>
      <c r="C226" s="214">
        <v>0</v>
      </c>
      <c r="D226" s="214">
        <v>0</v>
      </c>
      <c r="E226" s="214">
        <v>0</v>
      </c>
      <c r="F226" s="214">
        <v>0</v>
      </c>
      <c r="G226" s="214">
        <v>0</v>
      </c>
      <c r="H226" s="214">
        <v>0</v>
      </c>
      <c r="I226" s="214">
        <v>0</v>
      </c>
      <c r="J226" s="214">
        <v>5.563121E-2</v>
      </c>
    </row>
    <row r="227" spans="1:10" x14ac:dyDescent="0.25">
      <c r="A227" s="123" t="s">
        <v>90</v>
      </c>
      <c r="B227" s="214">
        <v>0</v>
      </c>
      <c r="C227" s="214">
        <v>0</v>
      </c>
      <c r="D227" s="214">
        <v>0</v>
      </c>
      <c r="E227" s="214">
        <v>0</v>
      </c>
      <c r="F227" s="214">
        <v>0</v>
      </c>
      <c r="G227" s="214">
        <v>0</v>
      </c>
      <c r="H227" s="214">
        <v>0.57557368999999992</v>
      </c>
      <c r="I227" s="214">
        <v>0</v>
      </c>
      <c r="J227" s="214">
        <v>1.55309E-3</v>
      </c>
    </row>
    <row r="228" spans="1:10" x14ac:dyDescent="0.25">
      <c r="A228" s="123" t="s">
        <v>4</v>
      </c>
      <c r="B228" s="214">
        <v>0</v>
      </c>
      <c r="C228" s="214">
        <v>0</v>
      </c>
      <c r="D228" s="214">
        <v>0</v>
      </c>
      <c r="E228" s="214">
        <v>0</v>
      </c>
      <c r="F228" s="214">
        <v>0</v>
      </c>
      <c r="G228" s="214">
        <v>0</v>
      </c>
      <c r="H228" s="214">
        <v>12.534257929999999</v>
      </c>
      <c r="I228" s="214">
        <v>0</v>
      </c>
      <c r="J228" s="214">
        <v>6.0948000000000003E-4</v>
      </c>
    </row>
    <row r="229" spans="1:10" x14ac:dyDescent="0.25">
      <c r="A229" s="123" t="s">
        <v>49</v>
      </c>
      <c r="B229" s="214">
        <v>0</v>
      </c>
      <c r="C229" s="214">
        <v>0</v>
      </c>
      <c r="D229" s="214">
        <v>0</v>
      </c>
      <c r="E229" s="214">
        <v>0</v>
      </c>
      <c r="F229" s="214">
        <v>0</v>
      </c>
      <c r="G229" s="214">
        <v>0</v>
      </c>
      <c r="H229" s="214">
        <v>14.28642301</v>
      </c>
      <c r="I229" s="214">
        <v>0</v>
      </c>
      <c r="J229" s="214">
        <v>0</v>
      </c>
    </row>
    <row r="230" spans="1:10" x14ac:dyDescent="0.25">
      <c r="A230" s="123" t="s">
        <v>34</v>
      </c>
      <c r="B230" s="214">
        <v>0</v>
      </c>
      <c r="C230" s="214">
        <v>0</v>
      </c>
      <c r="D230" s="214">
        <v>0</v>
      </c>
      <c r="E230" s="214">
        <v>0</v>
      </c>
      <c r="F230" s="214">
        <v>0</v>
      </c>
      <c r="G230" s="214">
        <v>0</v>
      </c>
      <c r="H230" s="214">
        <v>12.24381984</v>
      </c>
      <c r="I230" s="214">
        <v>0</v>
      </c>
      <c r="J230" s="214">
        <v>0</v>
      </c>
    </row>
    <row r="231" spans="1:10" x14ac:dyDescent="0.25">
      <c r="A231" s="123" t="s">
        <v>152</v>
      </c>
      <c r="B231" s="214">
        <v>0</v>
      </c>
      <c r="C231" s="214">
        <v>0</v>
      </c>
      <c r="D231" s="214">
        <v>0</v>
      </c>
      <c r="E231" s="214">
        <v>0</v>
      </c>
      <c r="F231" s="214">
        <v>0</v>
      </c>
      <c r="G231" s="214">
        <v>0</v>
      </c>
      <c r="H231" s="214">
        <v>7.8698896100000004</v>
      </c>
      <c r="I231" s="214">
        <v>0</v>
      </c>
      <c r="J231" s="214">
        <v>0</v>
      </c>
    </row>
    <row r="232" spans="1:10" x14ac:dyDescent="0.25">
      <c r="A232" s="123" t="s">
        <v>6</v>
      </c>
      <c r="B232" s="214">
        <v>0</v>
      </c>
      <c r="C232" s="214">
        <v>0</v>
      </c>
      <c r="D232" s="214">
        <v>0</v>
      </c>
      <c r="E232" s="214">
        <v>0</v>
      </c>
      <c r="F232" s="214">
        <v>0</v>
      </c>
      <c r="G232" s="214">
        <v>0</v>
      </c>
      <c r="H232" s="214">
        <v>4.4004412799999999</v>
      </c>
      <c r="I232" s="214">
        <v>0</v>
      </c>
      <c r="J232" s="214">
        <v>0</v>
      </c>
    </row>
    <row r="233" spans="1:10" x14ac:dyDescent="0.25">
      <c r="A233" s="123" t="s">
        <v>83</v>
      </c>
      <c r="B233" s="214">
        <v>0</v>
      </c>
      <c r="C233" s="214">
        <v>0</v>
      </c>
      <c r="D233" s="214">
        <v>0</v>
      </c>
      <c r="E233" s="214">
        <v>0</v>
      </c>
      <c r="F233" s="214">
        <v>0</v>
      </c>
      <c r="G233" s="214">
        <v>0</v>
      </c>
      <c r="H233" s="214">
        <v>3.7952757300000002</v>
      </c>
      <c r="I233" s="214">
        <v>0</v>
      </c>
      <c r="J233" s="214">
        <v>0</v>
      </c>
    </row>
    <row r="234" spans="1:10" x14ac:dyDescent="0.25">
      <c r="A234" s="123" t="s">
        <v>84</v>
      </c>
      <c r="B234" s="214">
        <v>0</v>
      </c>
      <c r="C234" s="214">
        <v>0</v>
      </c>
      <c r="D234" s="214">
        <v>0</v>
      </c>
      <c r="E234" s="214">
        <v>0</v>
      </c>
      <c r="F234" s="214">
        <v>0</v>
      </c>
      <c r="G234" s="214">
        <v>0</v>
      </c>
      <c r="H234" s="214">
        <v>2.9577422599999998</v>
      </c>
      <c r="I234" s="214">
        <v>0</v>
      </c>
      <c r="J234" s="214">
        <v>0</v>
      </c>
    </row>
    <row r="235" spans="1:10" x14ac:dyDescent="0.25">
      <c r="A235" s="123" t="s">
        <v>43</v>
      </c>
      <c r="B235" s="214">
        <v>0</v>
      </c>
      <c r="C235" s="214">
        <v>0</v>
      </c>
      <c r="D235" s="214">
        <v>0</v>
      </c>
      <c r="E235" s="214">
        <v>0</v>
      </c>
      <c r="F235" s="214">
        <v>0</v>
      </c>
      <c r="G235" s="214">
        <v>0</v>
      </c>
      <c r="H235" s="214">
        <v>1.7428512300000001</v>
      </c>
      <c r="I235" s="214">
        <v>0</v>
      </c>
      <c r="J235" s="214">
        <v>0</v>
      </c>
    </row>
    <row r="236" spans="1:10" x14ac:dyDescent="0.25">
      <c r="A236" s="123" t="s">
        <v>56</v>
      </c>
      <c r="B236" s="214">
        <v>0</v>
      </c>
      <c r="C236" s="214">
        <v>0</v>
      </c>
      <c r="D236" s="214">
        <v>0</v>
      </c>
      <c r="E236" s="214">
        <v>0</v>
      </c>
      <c r="F236" s="214">
        <v>0</v>
      </c>
      <c r="G236" s="214">
        <v>0</v>
      </c>
      <c r="H236" s="214">
        <v>0.44930045000000002</v>
      </c>
      <c r="I236" s="214">
        <v>0</v>
      </c>
      <c r="J236" s="214">
        <v>0</v>
      </c>
    </row>
    <row r="237" spans="1:10" x14ac:dyDescent="0.25">
      <c r="A237" s="123" t="s">
        <v>158</v>
      </c>
      <c r="B237" s="214">
        <v>0</v>
      </c>
      <c r="C237" s="214">
        <v>0</v>
      </c>
      <c r="D237" s="214">
        <v>0</v>
      </c>
      <c r="E237" s="214">
        <v>0</v>
      </c>
      <c r="F237" s="214">
        <v>0</v>
      </c>
      <c r="G237" s="214">
        <v>0</v>
      </c>
      <c r="H237" s="214">
        <v>0.35166466999999996</v>
      </c>
      <c r="I237" s="214">
        <v>0</v>
      </c>
      <c r="J237" s="214">
        <v>0</v>
      </c>
    </row>
    <row r="238" spans="1:10" x14ac:dyDescent="0.25">
      <c r="A238" s="123" t="s">
        <v>47</v>
      </c>
      <c r="B238" s="214">
        <v>0</v>
      </c>
      <c r="C238" s="214">
        <v>0</v>
      </c>
      <c r="D238" s="214">
        <v>0</v>
      </c>
      <c r="E238" s="214">
        <v>0</v>
      </c>
      <c r="F238" s="214">
        <v>0</v>
      </c>
      <c r="G238" s="214">
        <v>0</v>
      </c>
      <c r="H238" s="214">
        <v>0.26309609</v>
      </c>
      <c r="I238" s="214">
        <v>0</v>
      </c>
      <c r="J238" s="214">
        <v>0</v>
      </c>
    </row>
    <row r="239" spans="1:10" x14ac:dyDescent="0.25">
      <c r="A239" s="123" t="s">
        <v>29</v>
      </c>
      <c r="B239" s="214">
        <v>0</v>
      </c>
      <c r="C239" s="214">
        <v>0</v>
      </c>
      <c r="D239" s="214">
        <v>0</v>
      </c>
      <c r="E239" s="214">
        <v>0</v>
      </c>
      <c r="F239" s="214">
        <v>0</v>
      </c>
      <c r="G239" s="214">
        <v>0</v>
      </c>
      <c r="H239" s="214">
        <v>0.18750645999999999</v>
      </c>
      <c r="I239" s="214">
        <v>0</v>
      </c>
      <c r="J239" s="214">
        <v>0</v>
      </c>
    </row>
    <row r="240" spans="1:10" x14ac:dyDescent="0.25">
      <c r="A240" s="123" t="s">
        <v>164</v>
      </c>
      <c r="B240" s="214">
        <v>0</v>
      </c>
      <c r="C240" s="214">
        <v>0</v>
      </c>
      <c r="D240" s="214">
        <v>0</v>
      </c>
      <c r="E240" s="214">
        <v>0</v>
      </c>
      <c r="F240" s="214">
        <v>0</v>
      </c>
      <c r="G240" s="214">
        <v>0</v>
      </c>
      <c r="H240" s="214">
        <v>0.1311621</v>
      </c>
      <c r="I240" s="214">
        <v>0</v>
      </c>
      <c r="J240" s="214">
        <v>0</v>
      </c>
    </row>
    <row r="241" spans="1:10" x14ac:dyDescent="0.25">
      <c r="A241" s="123" t="s">
        <v>3</v>
      </c>
      <c r="B241" s="214">
        <v>0</v>
      </c>
      <c r="C241" s="214">
        <v>0</v>
      </c>
      <c r="D241" s="214">
        <v>0</v>
      </c>
      <c r="E241" s="214">
        <v>0</v>
      </c>
      <c r="F241" s="214">
        <v>0</v>
      </c>
      <c r="G241" s="214">
        <v>0</v>
      </c>
      <c r="H241" s="214">
        <v>0.12699356000000001</v>
      </c>
      <c r="I241" s="214">
        <v>0</v>
      </c>
      <c r="J241" s="214">
        <v>0</v>
      </c>
    </row>
    <row r="242" spans="1:10" x14ac:dyDescent="0.25">
      <c r="A242" s="123" t="s">
        <v>48</v>
      </c>
      <c r="B242" s="214">
        <v>0</v>
      </c>
      <c r="C242" s="214">
        <v>0</v>
      </c>
      <c r="D242" s="214">
        <v>0</v>
      </c>
      <c r="E242" s="214">
        <v>0</v>
      </c>
      <c r="F242" s="214">
        <v>0</v>
      </c>
      <c r="G242" s="214">
        <v>0</v>
      </c>
      <c r="H242" s="214">
        <v>0.11585059</v>
      </c>
      <c r="I242" s="214">
        <v>0</v>
      </c>
      <c r="J242" s="214">
        <v>0</v>
      </c>
    </row>
    <row r="243" spans="1:10" x14ac:dyDescent="0.25">
      <c r="A243" s="123" t="s">
        <v>60</v>
      </c>
      <c r="B243" s="214">
        <v>0</v>
      </c>
      <c r="C243" s="214">
        <v>0</v>
      </c>
      <c r="D243" s="214">
        <v>0</v>
      </c>
      <c r="E243" s="214">
        <v>0</v>
      </c>
      <c r="F243" s="214">
        <v>0</v>
      </c>
      <c r="G243" s="214">
        <v>0</v>
      </c>
      <c r="H243" s="214">
        <v>6.9552000000000003E-2</v>
      </c>
      <c r="I243" s="214">
        <v>0</v>
      </c>
      <c r="J243" s="214">
        <v>0</v>
      </c>
    </row>
    <row r="244" spans="1:10" x14ac:dyDescent="0.25">
      <c r="A244" s="123" t="s">
        <v>87</v>
      </c>
      <c r="B244" s="214">
        <v>0</v>
      </c>
      <c r="C244" s="214">
        <v>0</v>
      </c>
      <c r="D244" s="214">
        <v>0</v>
      </c>
      <c r="E244" s="214">
        <v>0</v>
      </c>
      <c r="F244" s="214">
        <v>0</v>
      </c>
      <c r="G244" s="214">
        <v>0</v>
      </c>
      <c r="H244" s="214">
        <v>3.6405140000000002E-2</v>
      </c>
      <c r="I244" s="214">
        <v>0</v>
      </c>
      <c r="J244" s="214">
        <v>0</v>
      </c>
    </row>
    <row r="245" spans="1:10" x14ac:dyDescent="0.25">
      <c r="A245" s="124" t="s">
        <v>8</v>
      </c>
      <c r="B245" s="217">
        <v>0</v>
      </c>
      <c r="C245" s="217">
        <v>0</v>
      </c>
      <c r="D245" s="217">
        <v>0</v>
      </c>
      <c r="E245" s="217">
        <v>0</v>
      </c>
      <c r="F245" s="217">
        <v>0</v>
      </c>
      <c r="G245" s="217">
        <v>0</v>
      </c>
      <c r="H245" s="217">
        <v>2.769665E-2</v>
      </c>
      <c r="I245" s="217">
        <v>0</v>
      </c>
      <c r="J245" s="217">
        <v>0</v>
      </c>
    </row>
  </sheetData>
  <sortState xmlns:xlrd2="http://schemas.microsoft.com/office/spreadsheetml/2017/richdata2" ref="A3:I245">
    <sortCondition descending="1" ref="E3:E245"/>
  </sortState>
  <mergeCells count="1">
    <mergeCell ref="L1:M1"/>
  </mergeCells>
  <hyperlinks>
    <hyperlink ref="L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49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30.36328125" style="40" customWidth="1"/>
    <col min="2" max="2" width="12.36328125" style="40" bestFit="1" customWidth="1"/>
    <col min="3" max="3" width="10.08984375" style="40" bestFit="1" customWidth="1"/>
    <col min="4" max="4" width="12.36328125" style="40" bestFit="1" customWidth="1"/>
    <col min="5" max="5" width="10.08984375" style="40" bestFit="1" customWidth="1"/>
    <col min="6" max="6" width="12.36328125" style="40" bestFit="1" customWidth="1"/>
    <col min="7" max="7" width="10.08984375" style="40" bestFit="1" customWidth="1"/>
    <col min="8" max="8" width="8.81640625" style="40" bestFit="1" customWidth="1"/>
    <col min="9" max="9" width="8.453125" style="40" bestFit="1" customWidth="1"/>
    <col min="10" max="10" width="9.1796875" style="40"/>
    <col min="11" max="11" width="9.1796875" style="1"/>
    <col min="12" max="12" width="12.81640625" style="1" customWidth="1"/>
    <col min="13" max="16384" width="9.1796875" style="40"/>
  </cols>
  <sheetData>
    <row r="1" spans="1:13" ht="13" x14ac:dyDescent="0.3">
      <c r="A1" s="39" t="s">
        <v>690</v>
      </c>
      <c r="C1" s="44"/>
      <c r="D1" s="44"/>
      <c r="E1" s="44"/>
      <c r="F1" s="44"/>
      <c r="G1" s="44"/>
      <c r="K1" s="342" t="s">
        <v>313</v>
      </c>
      <c r="L1" s="342"/>
    </row>
    <row r="2" spans="1:13" s="49" customFormat="1" ht="14.5" customHeight="1" x14ac:dyDescent="0.3">
      <c r="A2" s="340" t="s">
        <v>321</v>
      </c>
      <c r="B2" s="366">
        <v>44927</v>
      </c>
      <c r="C2" s="366"/>
      <c r="D2" s="366">
        <v>45261</v>
      </c>
      <c r="E2" s="366"/>
      <c r="F2" s="366">
        <v>45292</v>
      </c>
      <c r="G2" s="366"/>
      <c r="H2" s="365" t="s">
        <v>323</v>
      </c>
      <c r="I2" s="365" t="s">
        <v>322</v>
      </c>
      <c r="M2" s="9"/>
    </row>
    <row r="3" spans="1:13" s="49" customFormat="1" ht="13" x14ac:dyDescent="0.3">
      <c r="A3" s="341"/>
      <c r="B3" s="26" t="s">
        <v>520</v>
      </c>
      <c r="C3" s="26" t="s">
        <v>295</v>
      </c>
      <c r="D3" s="26" t="s">
        <v>520</v>
      </c>
      <c r="E3" s="26" t="s">
        <v>295</v>
      </c>
      <c r="F3" s="26" t="s">
        <v>520</v>
      </c>
      <c r="G3" s="26" t="s">
        <v>295</v>
      </c>
      <c r="H3" s="369"/>
      <c r="I3" s="369"/>
      <c r="M3" s="9"/>
    </row>
    <row r="4" spans="1:13" x14ac:dyDescent="0.25">
      <c r="A4" s="18" t="s">
        <v>563</v>
      </c>
      <c r="B4" s="209">
        <v>3764.9807070399997</v>
      </c>
      <c r="C4" s="20">
        <f>(B4/$B$9)*100</f>
        <v>48.278229929959934</v>
      </c>
      <c r="D4" s="209">
        <v>2896.9933472299999</v>
      </c>
      <c r="E4" s="20">
        <f>(D4/$D$9)*100</f>
        <v>26.490991624025302</v>
      </c>
      <c r="F4" s="209">
        <v>6640.5719153800001</v>
      </c>
      <c r="G4" s="20">
        <f>(F4/$F$9)*100</f>
        <v>55.504712241137987</v>
      </c>
      <c r="H4" s="28">
        <f>((F4/D4)-1)*100</f>
        <v>129.22289144120657</v>
      </c>
      <c r="I4" s="29">
        <f>((F4/B4)-1)*100</f>
        <v>76.37731590398424</v>
      </c>
      <c r="K4" s="46"/>
      <c r="L4" s="40"/>
      <c r="M4" s="1"/>
    </row>
    <row r="5" spans="1:13" x14ac:dyDescent="0.25">
      <c r="A5" s="19" t="s">
        <v>562</v>
      </c>
      <c r="B5" s="210">
        <v>1863.8352057100001</v>
      </c>
      <c r="C5" s="20">
        <f t="shared" ref="C5:C7" si="0">(B5/$B$9)*100</f>
        <v>23.899900587688609</v>
      </c>
      <c r="D5" s="210">
        <v>4924.3837230500003</v>
      </c>
      <c r="E5" s="20">
        <f t="shared" ref="E5:E7" si="1">(D5/$D$9)*100</f>
        <v>45.030068186223957</v>
      </c>
      <c r="F5" s="210">
        <v>3077.6897119699997</v>
      </c>
      <c r="G5" s="20">
        <f t="shared" ref="G5:G8" si="2">(F5/$F$9)*100</f>
        <v>25.724633963342953</v>
      </c>
      <c r="H5" s="28">
        <f t="shared" ref="H5:H7" si="3">((F5/D5)-1)*100</f>
        <v>-37.501017689503279</v>
      </c>
      <c r="I5" s="29">
        <f t="shared" ref="I5:I7" si="4">((F5/B5)-1)*100</f>
        <v>65.126707690747793</v>
      </c>
      <c r="K5" s="40"/>
      <c r="L5" s="40"/>
      <c r="M5" s="1"/>
    </row>
    <row r="6" spans="1:13" x14ac:dyDescent="0.25">
      <c r="A6" s="19" t="s">
        <v>528</v>
      </c>
      <c r="B6" s="210">
        <v>2169.6337492800003</v>
      </c>
      <c r="C6" s="20">
        <f t="shared" si="0"/>
        <v>27.821145753995509</v>
      </c>
      <c r="D6" s="210">
        <v>3113.4427413600001</v>
      </c>
      <c r="E6" s="20">
        <f t="shared" si="1"/>
        <v>28.470270966315052</v>
      </c>
      <c r="F6" s="210">
        <v>2244.9333701999999</v>
      </c>
      <c r="G6" s="20">
        <f t="shared" si="2"/>
        <v>18.764103800289728</v>
      </c>
      <c r="H6" s="28">
        <f t="shared" si="3"/>
        <v>-27.895466315228322</v>
      </c>
      <c r="I6" s="29">
        <f t="shared" si="4"/>
        <v>3.4706143811133128</v>
      </c>
      <c r="K6" s="40"/>
      <c r="L6" s="40"/>
      <c r="M6" s="1"/>
    </row>
    <row r="7" spans="1:13" x14ac:dyDescent="0.25">
      <c r="A7" s="19" t="s">
        <v>592</v>
      </c>
      <c r="B7" s="210">
        <v>5.6439999999999997E-2</v>
      </c>
      <c r="C7" s="20">
        <f t="shared" si="0"/>
        <v>7.2372835593868812E-4</v>
      </c>
      <c r="D7" s="210">
        <v>0.72124615000000003</v>
      </c>
      <c r="E7" s="20">
        <f t="shared" si="1"/>
        <v>6.5952949932658505E-3</v>
      </c>
      <c r="F7" s="210">
        <v>0.78364003000000004</v>
      </c>
      <c r="G7" s="20">
        <f t="shared" si="2"/>
        <v>6.5499952293337589E-3</v>
      </c>
      <c r="H7" s="28">
        <f t="shared" si="3"/>
        <v>8.650844098093291</v>
      </c>
      <c r="I7" s="29">
        <f t="shared" si="4"/>
        <v>1288.4479624379874</v>
      </c>
      <c r="K7" s="40"/>
      <c r="L7" s="40"/>
    </row>
    <row r="8" spans="1:13" s="49" customFormat="1" ht="13" x14ac:dyDescent="0.3">
      <c r="A8" s="19" t="s">
        <v>593</v>
      </c>
      <c r="B8" s="210">
        <v>0</v>
      </c>
      <c r="C8" s="28" t="s">
        <v>314</v>
      </c>
      <c r="D8" s="210">
        <v>0.2268</v>
      </c>
      <c r="E8" s="28" t="s">
        <v>314</v>
      </c>
      <c r="F8" s="210">
        <v>0</v>
      </c>
      <c r="G8" s="20">
        <f t="shared" si="2"/>
        <v>0</v>
      </c>
      <c r="H8" s="28">
        <f>((F8/D8)-1)*100</f>
        <v>-100</v>
      </c>
      <c r="I8" s="29" t="s">
        <v>314</v>
      </c>
    </row>
    <row r="9" spans="1:13" s="49" customFormat="1" ht="13" x14ac:dyDescent="0.3">
      <c r="A9" s="151" t="s">
        <v>262</v>
      </c>
      <c r="B9" s="189">
        <f>SUM(B4:B8)</f>
        <v>7798.5061020300009</v>
      </c>
      <c r="C9" s="189">
        <f>SUM(C4:C8)</f>
        <v>99.999999999999986</v>
      </c>
      <c r="D9" s="189">
        <f t="shared" ref="D9" si="5">SUM(D4:D8)</f>
        <v>10935.767857790001</v>
      </c>
      <c r="E9" s="189">
        <f>SUM(E4:E8)</f>
        <v>99.997926071557572</v>
      </c>
      <c r="F9" s="151">
        <f>SUM(F4:F8)</f>
        <v>11963.978637579999</v>
      </c>
      <c r="G9" s="151">
        <f>SUM(G4:G8)</f>
        <v>100.00000000000001</v>
      </c>
      <c r="H9" s="120">
        <f>((F9/D9)-1)*100</f>
        <v>9.4022732848847212</v>
      </c>
      <c r="I9" s="120">
        <f>((F9/B9)-1)*100</f>
        <v>53.413724129364979</v>
      </c>
      <c r="K9" s="9"/>
      <c r="L9" s="9"/>
    </row>
    <row r="10" spans="1:13" x14ac:dyDescent="0.25">
      <c r="F10" s="177"/>
      <c r="G10" s="43"/>
      <c r="H10" s="43"/>
      <c r="I10" s="43"/>
    </row>
    <row r="11" spans="1:13" x14ac:dyDescent="0.25">
      <c r="G11" s="17"/>
      <c r="H11" s="43"/>
      <c r="I11" s="43"/>
    </row>
    <row r="12" spans="1:13" x14ac:dyDescent="0.25">
      <c r="G12" s="43"/>
      <c r="H12" s="43"/>
      <c r="I12" s="43"/>
    </row>
    <row r="13" spans="1:13" x14ac:dyDescent="0.25">
      <c r="G13" s="43"/>
      <c r="H13" s="43"/>
      <c r="I13" s="43"/>
    </row>
    <row r="14" spans="1:13" x14ac:dyDescent="0.25">
      <c r="G14" s="43"/>
      <c r="H14" s="43"/>
      <c r="I14" s="43"/>
    </row>
    <row r="15" spans="1:13" x14ac:dyDescent="0.25">
      <c r="G15" s="43"/>
      <c r="H15" s="43"/>
      <c r="I15" s="43"/>
    </row>
    <row r="16" spans="1:13" x14ac:dyDescent="0.25">
      <c r="D16" s="177"/>
    </row>
    <row r="17" spans="3:12" x14ac:dyDescent="0.25">
      <c r="F17" s="177"/>
    </row>
    <row r="29" spans="3:12" x14ac:dyDescent="0.25">
      <c r="K29" s="40"/>
      <c r="L29" s="40"/>
    </row>
    <row r="31" spans="3:12" x14ac:dyDescent="0.25">
      <c r="C31" s="178"/>
      <c r="K31" s="40"/>
      <c r="L31" s="40"/>
    </row>
    <row r="32" spans="3:12" x14ac:dyDescent="0.25">
      <c r="K32" s="40"/>
      <c r="L32" s="40"/>
    </row>
    <row r="33" spans="1:12" x14ac:dyDescent="0.25">
      <c r="E33" s="179"/>
      <c r="F33" s="1"/>
      <c r="G33" s="1"/>
      <c r="H33" s="368"/>
      <c r="I33" s="368"/>
      <c r="K33" s="40"/>
      <c r="L33" s="40"/>
    </row>
    <row r="34" spans="1:12" x14ac:dyDescent="0.25">
      <c r="F34" s="1"/>
      <c r="G34" s="1"/>
      <c r="H34" s="1"/>
      <c r="I34" s="1"/>
      <c r="K34" s="40"/>
      <c r="L34" s="40"/>
    </row>
    <row r="35" spans="1:12" x14ac:dyDescent="0.25">
      <c r="E35" s="43"/>
      <c r="F35" s="1"/>
      <c r="G35" s="37"/>
      <c r="H35" s="37"/>
      <c r="I35" s="37"/>
      <c r="K35" s="40"/>
      <c r="L35" s="40"/>
    </row>
    <row r="36" spans="1:12" x14ac:dyDescent="0.25">
      <c r="E36" s="43"/>
      <c r="F36" s="1"/>
      <c r="G36" s="37"/>
      <c r="H36" s="37"/>
      <c r="I36" s="37"/>
      <c r="K36" s="40"/>
      <c r="L36" s="40"/>
    </row>
    <row r="37" spans="1:12" x14ac:dyDescent="0.25">
      <c r="F37" s="1"/>
      <c r="G37" s="37"/>
      <c r="H37" s="37"/>
      <c r="I37" s="37"/>
      <c r="K37" s="40"/>
      <c r="L37" s="40"/>
    </row>
    <row r="38" spans="1:12" x14ac:dyDescent="0.25">
      <c r="F38" s="1"/>
      <c r="G38" s="37"/>
      <c r="H38" s="37"/>
      <c r="I38" s="37"/>
      <c r="K38" s="40"/>
      <c r="L38" s="40"/>
    </row>
    <row r="39" spans="1:12" x14ac:dyDescent="0.25">
      <c r="F39" s="1"/>
      <c r="G39" s="37"/>
      <c r="H39" s="37"/>
      <c r="I39" s="37"/>
      <c r="K39" s="40"/>
      <c r="L39" s="40"/>
    </row>
    <row r="40" spans="1:12" x14ac:dyDescent="0.25">
      <c r="F40" s="1"/>
      <c r="G40" s="37"/>
      <c r="H40" s="37"/>
      <c r="I40" s="37"/>
      <c r="K40" s="40"/>
      <c r="L40" s="40"/>
    </row>
    <row r="41" spans="1:12" x14ac:dyDescent="0.25">
      <c r="E41" s="37"/>
      <c r="F41" s="37"/>
      <c r="G41" s="37"/>
      <c r="K41" s="40"/>
      <c r="L41" s="40"/>
    </row>
    <row r="42" spans="1:12" x14ac:dyDescent="0.25">
      <c r="E42" s="37"/>
      <c r="F42" s="37"/>
      <c r="G42" s="37"/>
      <c r="K42" s="40"/>
      <c r="L42" s="40"/>
    </row>
    <row r="43" spans="1:12" x14ac:dyDescent="0.25">
      <c r="A43" s="1"/>
      <c r="B43" s="1"/>
      <c r="C43" s="1"/>
      <c r="D43" s="1"/>
      <c r="E43" s="37"/>
      <c r="F43" s="37"/>
      <c r="G43" s="37"/>
      <c r="K43" s="40"/>
      <c r="L43" s="40"/>
    </row>
    <row r="44" spans="1:12" x14ac:dyDescent="0.25">
      <c r="A44" s="1"/>
      <c r="B44" s="37"/>
      <c r="C44" s="37"/>
      <c r="D44" s="37"/>
      <c r="E44" s="37"/>
      <c r="F44" s="37"/>
      <c r="G44" s="37"/>
      <c r="K44" s="40"/>
      <c r="L44" s="40"/>
    </row>
    <row r="45" spans="1:12" x14ac:dyDescent="0.25">
      <c r="A45" s="1"/>
      <c r="B45" s="37"/>
      <c r="C45" s="37"/>
      <c r="D45" s="37"/>
      <c r="E45" s="37"/>
      <c r="F45" s="37"/>
      <c r="G45" s="37"/>
      <c r="K45" s="40"/>
      <c r="L45" s="40"/>
    </row>
    <row r="46" spans="1:12" x14ac:dyDescent="0.25">
      <c r="A46" s="1"/>
      <c r="B46" s="37"/>
      <c r="C46" s="37"/>
      <c r="D46" s="37"/>
      <c r="E46" s="37"/>
      <c r="F46" s="37"/>
      <c r="G46" s="37"/>
      <c r="K46" s="40"/>
      <c r="L46" s="40"/>
    </row>
    <row r="47" spans="1:12" x14ac:dyDescent="0.25">
      <c r="A47" s="1"/>
      <c r="B47" s="37"/>
      <c r="C47" s="37"/>
      <c r="D47" s="37"/>
      <c r="K47" s="40"/>
      <c r="L47" s="40"/>
    </row>
    <row r="48" spans="1:12" x14ac:dyDescent="0.25">
      <c r="A48" s="1"/>
      <c r="B48" s="37"/>
      <c r="C48" s="37"/>
      <c r="D48" s="37"/>
      <c r="K48" s="40"/>
      <c r="L48" s="40"/>
    </row>
    <row r="49" spans="1:12" x14ac:dyDescent="0.25">
      <c r="A49" s="1"/>
      <c r="B49" s="37"/>
      <c r="C49" s="37"/>
      <c r="D49" s="37"/>
      <c r="K49" s="40"/>
      <c r="L49" s="40"/>
    </row>
  </sheetData>
  <mergeCells count="8">
    <mergeCell ref="A2:A3"/>
    <mergeCell ref="H2:H3"/>
    <mergeCell ref="I2:I3"/>
    <mergeCell ref="K1:L1"/>
    <mergeCell ref="B2:C2"/>
    <mergeCell ref="H33:I33"/>
    <mergeCell ref="D2:E2"/>
    <mergeCell ref="F2:G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45"/>
  <sheetViews>
    <sheetView zoomScaleNormal="100" workbookViewId="0">
      <selection activeCell="P1" sqref="P1"/>
    </sheetView>
  </sheetViews>
  <sheetFormatPr defaultColWidth="8.81640625" defaultRowHeight="12.5" x14ac:dyDescent="0.25"/>
  <cols>
    <col min="1" max="1" width="14.453125" style="1" customWidth="1"/>
    <col min="2" max="4" width="9.1796875" style="1" bestFit="1" customWidth="1"/>
    <col min="5" max="5" width="5" style="1" bestFit="1" customWidth="1"/>
    <col min="6" max="6" width="12.90625" style="1" customWidth="1"/>
    <col min="7" max="8" width="9.1796875" style="1" bestFit="1" customWidth="1"/>
    <col min="9" max="9" width="8.453125" style="1" customWidth="1"/>
    <col min="10" max="10" width="5" style="1" bestFit="1" customWidth="1"/>
    <col min="11" max="11" width="13.08984375" style="1" customWidth="1"/>
    <col min="12" max="13" width="9.1796875" style="1" bestFit="1" customWidth="1"/>
    <col min="14" max="14" width="8.7265625" style="1" customWidth="1"/>
    <col min="15" max="16384" width="8.81640625" style="1"/>
  </cols>
  <sheetData>
    <row r="1" spans="1:20" ht="13" x14ac:dyDescent="0.3">
      <c r="A1" s="348" t="s">
        <v>521</v>
      </c>
      <c r="B1" s="348"/>
      <c r="C1" s="348"/>
      <c r="D1" s="348"/>
      <c r="E1" s="348"/>
      <c r="F1" s="348"/>
      <c r="G1" s="348"/>
      <c r="P1" s="33" t="s">
        <v>313</v>
      </c>
    </row>
    <row r="2" spans="1:20" ht="13" x14ac:dyDescent="0.3">
      <c r="A2" s="370" t="s">
        <v>563</v>
      </c>
      <c r="B2" s="370"/>
      <c r="C2" s="370"/>
      <c r="D2" s="370"/>
      <c r="E2" s="34"/>
      <c r="F2" s="344" t="s">
        <v>562</v>
      </c>
      <c r="G2" s="371"/>
      <c r="H2" s="371"/>
      <c r="I2" s="345"/>
      <c r="J2" s="35"/>
      <c r="K2" s="343" t="s">
        <v>528</v>
      </c>
      <c r="L2" s="343"/>
      <c r="M2" s="343"/>
      <c r="N2" s="343"/>
    </row>
    <row r="3" spans="1:20" ht="13" x14ac:dyDescent="0.3">
      <c r="A3" s="26" t="s">
        <v>338</v>
      </c>
      <c r="B3" s="344">
        <v>2023</v>
      </c>
      <c r="C3" s="345"/>
      <c r="D3" s="309">
        <v>2024</v>
      </c>
      <c r="E3" s="34"/>
      <c r="F3" s="26" t="s">
        <v>338</v>
      </c>
      <c r="G3" s="344">
        <v>2023</v>
      </c>
      <c r="H3" s="345"/>
      <c r="I3" s="309">
        <v>2024</v>
      </c>
      <c r="J3" s="35"/>
      <c r="K3" s="26" t="s">
        <v>338</v>
      </c>
      <c r="L3" s="344">
        <v>2023</v>
      </c>
      <c r="M3" s="345"/>
      <c r="N3" s="309">
        <v>2024</v>
      </c>
    </row>
    <row r="4" spans="1:20" s="9" customFormat="1" ht="13" x14ac:dyDescent="0.3">
      <c r="A4" s="327" t="s">
        <v>268</v>
      </c>
      <c r="B4" s="328" t="s">
        <v>624</v>
      </c>
      <c r="C4" s="328" t="s">
        <v>582</v>
      </c>
      <c r="D4" s="328" t="s">
        <v>625</v>
      </c>
      <c r="E4" s="21"/>
      <c r="F4" s="327" t="s">
        <v>268</v>
      </c>
      <c r="G4" s="328" t="s">
        <v>624</v>
      </c>
      <c r="H4" s="328" t="s">
        <v>582</v>
      </c>
      <c r="I4" s="328" t="s">
        <v>625</v>
      </c>
      <c r="J4" s="329"/>
      <c r="K4" s="327" t="s">
        <v>268</v>
      </c>
      <c r="L4" s="328" t="s">
        <v>624</v>
      </c>
      <c r="M4" s="328" t="s">
        <v>582</v>
      </c>
      <c r="N4" s="328" t="s">
        <v>625</v>
      </c>
      <c r="O4" s="1"/>
      <c r="P4" s="1"/>
      <c r="Q4" s="1"/>
      <c r="R4" s="1"/>
      <c r="S4" s="1"/>
      <c r="T4" s="1"/>
    </row>
    <row r="5" spans="1:20" x14ac:dyDescent="0.25">
      <c r="A5" s="134" t="s">
        <v>70</v>
      </c>
      <c r="B5" s="213">
        <v>1497.5005708800002</v>
      </c>
      <c r="C5" s="213">
        <v>638.85294913999996</v>
      </c>
      <c r="D5" s="213">
        <v>3787.5106853899997</v>
      </c>
      <c r="E5" s="153"/>
      <c r="F5" s="134" t="s">
        <v>151</v>
      </c>
      <c r="G5" s="213">
        <v>427.56777145000001</v>
      </c>
      <c r="H5" s="213">
        <v>3489.3381298899999</v>
      </c>
      <c r="I5" s="213">
        <v>1547.9423834500001</v>
      </c>
      <c r="J5" s="18"/>
      <c r="K5" s="134" t="s">
        <v>9</v>
      </c>
      <c r="L5" s="213">
        <v>344.94400417999998</v>
      </c>
      <c r="M5" s="213">
        <v>508.40788860999999</v>
      </c>
      <c r="N5" s="213">
        <v>451.76634254999999</v>
      </c>
      <c r="P5" s="6"/>
    </row>
    <row r="6" spans="1:20" x14ac:dyDescent="0.25">
      <c r="A6" s="123" t="s">
        <v>9</v>
      </c>
      <c r="B6" s="214">
        <v>867.51000998000006</v>
      </c>
      <c r="C6" s="214">
        <v>596.20530495000003</v>
      </c>
      <c r="D6" s="214">
        <v>817.17842072999997</v>
      </c>
      <c r="E6" s="154"/>
      <c r="F6" s="123" t="s">
        <v>260</v>
      </c>
      <c r="G6" s="214">
        <v>1248.34994467</v>
      </c>
      <c r="H6" s="214">
        <v>1288.1536433900001</v>
      </c>
      <c r="I6" s="214">
        <v>1292.1391490000001</v>
      </c>
      <c r="J6" s="19"/>
      <c r="K6" s="123" t="s">
        <v>80</v>
      </c>
      <c r="L6" s="214">
        <v>337.32220955999998</v>
      </c>
      <c r="M6" s="214">
        <v>390.97134836999999</v>
      </c>
      <c r="N6" s="214">
        <v>305.00474652999998</v>
      </c>
    </row>
    <row r="7" spans="1:20" x14ac:dyDescent="0.25">
      <c r="A7" s="123" t="s">
        <v>539</v>
      </c>
      <c r="B7" s="214">
        <v>31.969990929999998</v>
      </c>
      <c r="C7" s="214">
        <v>605.62572564000004</v>
      </c>
      <c r="D7" s="214">
        <v>402.38172704000004</v>
      </c>
      <c r="E7" s="154"/>
      <c r="F7" s="123" t="s">
        <v>249</v>
      </c>
      <c r="G7" s="214">
        <v>148.18023306999999</v>
      </c>
      <c r="H7" s="214">
        <v>105.34150294</v>
      </c>
      <c r="I7" s="214">
        <v>152.47322353999999</v>
      </c>
      <c r="J7" s="19"/>
      <c r="K7" s="123" t="s">
        <v>184</v>
      </c>
      <c r="L7" s="214">
        <v>60.68887746</v>
      </c>
      <c r="M7" s="214">
        <v>4.5550245599999997</v>
      </c>
      <c r="N7" s="214">
        <v>219.31476983000002</v>
      </c>
    </row>
    <row r="8" spans="1:20" ht="13" x14ac:dyDescent="0.3">
      <c r="A8" s="123" t="s">
        <v>71</v>
      </c>
      <c r="B8" s="214">
        <v>44.068746179999998</v>
      </c>
      <c r="C8" s="214">
        <v>153.63741847</v>
      </c>
      <c r="D8" s="214">
        <v>353.72743451999997</v>
      </c>
      <c r="E8" s="154"/>
      <c r="F8" s="123" t="s">
        <v>242</v>
      </c>
      <c r="G8" s="214">
        <v>1.2425675600000001</v>
      </c>
      <c r="H8" s="214">
        <v>0.14242145</v>
      </c>
      <c r="I8" s="214">
        <v>36.792462569999998</v>
      </c>
      <c r="J8" s="155"/>
      <c r="K8" s="123" t="s">
        <v>109</v>
      </c>
      <c r="L8" s="214">
        <v>19.356313780000001</v>
      </c>
      <c r="M8" s="214">
        <v>165.38081947000001</v>
      </c>
      <c r="N8" s="214">
        <v>147.63459484999998</v>
      </c>
      <c r="O8" s="9"/>
      <c r="P8" s="9"/>
      <c r="Q8" s="9"/>
      <c r="R8" s="9"/>
      <c r="S8" s="9"/>
      <c r="T8" s="9"/>
    </row>
    <row r="9" spans="1:20" ht="13" x14ac:dyDescent="0.3">
      <c r="A9" s="123" t="s">
        <v>80</v>
      </c>
      <c r="B9" s="214">
        <v>167.65880178</v>
      </c>
      <c r="C9" s="214">
        <v>123.13429293999999</v>
      </c>
      <c r="D9" s="214">
        <v>292.06545514999999</v>
      </c>
      <c r="E9" s="154"/>
      <c r="F9" s="123" t="s">
        <v>11</v>
      </c>
      <c r="G9" s="214">
        <v>9.8004604700000009</v>
      </c>
      <c r="H9" s="214">
        <v>17.231272000000001</v>
      </c>
      <c r="I9" s="214">
        <v>20.101994050000002</v>
      </c>
      <c r="J9" s="155"/>
      <c r="K9" s="123" t="s">
        <v>23</v>
      </c>
      <c r="L9" s="214">
        <v>84.148585670000003</v>
      </c>
      <c r="M9" s="214">
        <v>699.51019827999994</v>
      </c>
      <c r="N9" s="214">
        <v>130.14928337000001</v>
      </c>
      <c r="O9" s="9"/>
      <c r="P9" s="9"/>
      <c r="Q9" s="9"/>
      <c r="R9" s="9"/>
      <c r="S9" s="9"/>
      <c r="T9" s="9"/>
    </row>
    <row r="10" spans="1:20" x14ac:dyDescent="0.25">
      <c r="A10" s="123" t="s">
        <v>68</v>
      </c>
      <c r="B10" s="214">
        <v>0</v>
      </c>
      <c r="C10" s="214">
        <v>0</v>
      </c>
      <c r="D10" s="214">
        <v>172.18868147999999</v>
      </c>
      <c r="E10" s="154"/>
      <c r="F10" s="123" t="s">
        <v>184</v>
      </c>
      <c r="G10" s="214">
        <v>5.9096000000000003E-2</v>
      </c>
      <c r="H10" s="214">
        <v>0</v>
      </c>
      <c r="I10" s="214">
        <v>11.78657946</v>
      </c>
      <c r="J10" s="19"/>
      <c r="K10" s="123" t="s">
        <v>0</v>
      </c>
      <c r="L10" s="214">
        <v>98.627443</v>
      </c>
      <c r="M10" s="214">
        <v>102.30558725</v>
      </c>
      <c r="N10" s="214">
        <v>128.98567365</v>
      </c>
    </row>
    <row r="11" spans="1:20" x14ac:dyDescent="0.25">
      <c r="A11" s="123" t="s">
        <v>97</v>
      </c>
      <c r="B11" s="214">
        <v>0.12861448</v>
      </c>
      <c r="C11" s="214">
        <v>33.7140165</v>
      </c>
      <c r="D11" s="214">
        <v>143.94900466999999</v>
      </c>
      <c r="E11" s="154"/>
      <c r="F11" s="123" t="s">
        <v>253</v>
      </c>
      <c r="G11" s="214">
        <v>4.2139128499999998</v>
      </c>
      <c r="H11" s="214">
        <v>3.18299581</v>
      </c>
      <c r="I11" s="214">
        <v>2.7400936300000001</v>
      </c>
      <c r="J11" s="19"/>
      <c r="K11" s="123" t="s">
        <v>37</v>
      </c>
      <c r="L11" s="214">
        <v>83.368151069999996</v>
      </c>
      <c r="M11" s="214">
        <v>132.37142553000001</v>
      </c>
      <c r="N11" s="214">
        <v>64.977219059999996</v>
      </c>
    </row>
    <row r="12" spans="1:20" x14ac:dyDescent="0.25">
      <c r="A12" s="123" t="s">
        <v>47</v>
      </c>
      <c r="B12" s="214">
        <v>75.219746980000011</v>
      </c>
      <c r="C12" s="214">
        <v>63.89966682</v>
      </c>
      <c r="D12" s="214">
        <v>91.980282739999993</v>
      </c>
      <c r="E12" s="154"/>
      <c r="F12" s="123" t="s">
        <v>189</v>
      </c>
      <c r="G12" s="214">
        <v>9.5999999999999992E-3</v>
      </c>
      <c r="H12" s="214">
        <v>1.212E-3</v>
      </c>
      <c r="I12" s="214">
        <v>2.5393218799999997</v>
      </c>
      <c r="J12" s="19"/>
      <c r="K12" s="123" t="s">
        <v>218</v>
      </c>
      <c r="L12" s="214">
        <v>79.741946330000005</v>
      </c>
      <c r="M12" s="214">
        <v>72.571077700000004</v>
      </c>
      <c r="N12" s="214">
        <v>62.024549280000002</v>
      </c>
    </row>
    <row r="13" spans="1:20" x14ac:dyDescent="0.25">
      <c r="A13" s="123" t="s">
        <v>23</v>
      </c>
      <c r="B13" s="214">
        <v>0</v>
      </c>
      <c r="C13" s="214">
        <v>63.896110659999998</v>
      </c>
      <c r="D13" s="214">
        <v>71.366299999999995</v>
      </c>
      <c r="E13" s="154"/>
      <c r="F13" s="123" t="s">
        <v>41</v>
      </c>
      <c r="G13" s="214">
        <v>0</v>
      </c>
      <c r="H13" s="214">
        <v>0</v>
      </c>
      <c r="I13" s="214">
        <v>2.0081699999999998</v>
      </c>
      <c r="J13" s="19"/>
      <c r="K13" s="123" t="s">
        <v>157</v>
      </c>
      <c r="L13" s="214">
        <v>89.80636548999999</v>
      </c>
      <c r="M13" s="214">
        <v>68.674660849999995</v>
      </c>
      <c r="N13" s="214">
        <v>54.831441229999996</v>
      </c>
    </row>
    <row r="14" spans="1:20" x14ac:dyDescent="0.25">
      <c r="A14" s="123" t="s">
        <v>217</v>
      </c>
      <c r="B14" s="214">
        <v>22.720941639999999</v>
      </c>
      <c r="C14" s="214">
        <v>0</v>
      </c>
      <c r="D14" s="214">
        <v>56.449227239999999</v>
      </c>
      <c r="E14" s="154"/>
      <c r="F14" s="123" t="s">
        <v>178</v>
      </c>
      <c r="G14" s="214">
        <v>0.49344973999999997</v>
      </c>
      <c r="H14" s="214">
        <v>2.64590484</v>
      </c>
      <c r="I14" s="214">
        <v>1.5392314499999999</v>
      </c>
      <c r="J14" s="19"/>
      <c r="K14" s="123" t="s">
        <v>215</v>
      </c>
      <c r="L14" s="214">
        <v>65.410148270000008</v>
      </c>
      <c r="M14" s="214">
        <v>51.172416439999999</v>
      </c>
      <c r="N14" s="214">
        <v>43.861966659999993</v>
      </c>
    </row>
    <row r="15" spans="1:20" x14ac:dyDescent="0.25">
      <c r="A15" s="123" t="s">
        <v>64</v>
      </c>
      <c r="B15" s="214">
        <v>39.977838829999996</v>
      </c>
      <c r="C15" s="214">
        <v>28.779453420000003</v>
      </c>
      <c r="D15" s="214">
        <v>48.872477170000003</v>
      </c>
      <c r="E15" s="154"/>
      <c r="F15" s="123" t="s">
        <v>240</v>
      </c>
      <c r="G15" s="214">
        <v>0.60516205000000001</v>
      </c>
      <c r="H15" s="214">
        <v>0.10150674000000001</v>
      </c>
      <c r="I15" s="214">
        <v>1.0267218199999999</v>
      </c>
      <c r="J15" s="19"/>
      <c r="K15" s="123" t="s">
        <v>217</v>
      </c>
      <c r="L15" s="214">
        <v>9.7370955299999995</v>
      </c>
      <c r="M15" s="214">
        <v>7.0947931999999998</v>
      </c>
      <c r="N15" s="214">
        <v>36.398179740000003</v>
      </c>
    </row>
    <row r="16" spans="1:20" x14ac:dyDescent="0.25">
      <c r="A16" s="123" t="s">
        <v>211</v>
      </c>
      <c r="B16" s="214">
        <v>0.44396283000000003</v>
      </c>
      <c r="C16" s="214">
        <v>0.28933578000000004</v>
      </c>
      <c r="D16" s="214">
        <v>40.959126240000003</v>
      </c>
      <c r="E16" s="154"/>
      <c r="F16" s="123" t="s">
        <v>74</v>
      </c>
      <c r="G16" s="214">
        <v>0.20385942000000001</v>
      </c>
      <c r="H16" s="214">
        <v>2.0966135399999999</v>
      </c>
      <c r="I16" s="214">
        <v>0.76728562</v>
      </c>
      <c r="J16" s="19"/>
      <c r="K16" s="123" t="s">
        <v>108</v>
      </c>
      <c r="L16" s="214">
        <v>8.050609849999999</v>
      </c>
      <c r="M16" s="214">
        <v>0.40890163000000002</v>
      </c>
      <c r="N16" s="214">
        <v>35.744456530000001</v>
      </c>
    </row>
    <row r="17" spans="1:14" x14ac:dyDescent="0.25">
      <c r="A17" s="123" t="s">
        <v>1</v>
      </c>
      <c r="B17" s="214">
        <v>27.531614059999999</v>
      </c>
      <c r="C17" s="214">
        <v>50.835455400000001</v>
      </c>
      <c r="D17" s="214">
        <v>35.008575210000004</v>
      </c>
      <c r="E17" s="154"/>
      <c r="F17" s="123" t="s">
        <v>127</v>
      </c>
      <c r="G17" s="214">
        <v>0.20256650000000001</v>
      </c>
      <c r="H17" s="214">
        <v>0.65253679000000009</v>
      </c>
      <c r="I17" s="214">
        <v>0.60321416999999999</v>
      </c>
      <c r="J17" s="19"/>
      <c r="K17" s="123" t="s">
        <v>35</v>
      </c>
      <c r="L17" s="214">
        <v>11.16478493</v>
      </c>
      <c r="M17" s="214">
        <v>33.457661520000002</v>
      </c>
      <c r="N17" s="214">
        <v>34.121403060000006</v>
      </c>
    </row>
    <row r="18" spans="1:14" x14ac:dyDescent="0.25">
      <c r="A18" s="123" t="s">
        <v>242</v>
      </c>
      <c r="B18" s="214">
        <v>1.2068398200000001</v>
      </c>
      <c r="C18" s="214">
        <v>62.550797960000004</v>
      </c>
      <c r="D18" s="214">
        <v>32.072689780000005</v>
      </c>
      <c r="E18" s="154"/>
      <c r="F18" s="123" t="s">
        <v>209</v>
      </c>
      <c r="G18" s="214">
        <v>0.1762483</v>
      </c>
      <c r="H18" s="214">
        <v>2.9001776100000001</v>
      </c>
      <c r="I18" s="214">
        <v>0.47433367999999998</v>
      </c>
      <c r="J18" s="19"/>
      <c r="K18" s="123" t="s">
        <v>47</v>
      </c>
      <c r="L18" s="214">
        <v>23.690152260000001</v>
      </c>
      <c r="M18" s="214">
        <v>25.17157821</v>
      </c>
      <c r="N18" s="214">
        <v>30.094804480000001</v>
      </c>
    </row>
    <row r="19" spans="1:14" x14ac:dyDescent="0.25">
      <c r="A19" s="123" t="s">
        <v>171</v>
      </c>
      <c r="B19" s="214">
        <v>0.11440882000000001</v>
      </c>
      <c r="C19" s="214">
        <v>0.51600173999999999</v>
      </c>
      <c r="D19" s="214">
        <v>29.025252579999997</v>
      </c>
      <c r="E19" s="154"/>
      <c r="F19" s="123" t="s">
        <v>40</v>
      </c>
      <c r="G19" s="214">
        <v>0</v>
      </c>
      <c r="H19" s="214">
        <v>0.53208511000000003</v>
      </c>
      <c r="I19" s="214">
        <v>0.45562715000000004</v>
      </c>
      <c r="J19" s="19"/>
      <c r="K19" s="123" t="s">
        <v>123</v>
      </c>
      <c r="L19" s="214">
        <v>154.29008293999999</v>
      </c>
      <c r="M19" s="214">
        <v>99.308111230000009</v>
      </c>
      <c r="N19" s="214">
        <v>29.7039276</v>
      </c>
    </row>
    <row r="20" spans="1:14" x14ac:dyDescent="0.25">
      <c r="A20" s="123" t="s">
        <v>109</v>
      </c>
      <c r="B20" s="214">
        <v>0</v>
      </c>
      <c r="C20" s="214">
        <v>51.797981020000002</v>
      </c>
      <c r="D20" s="214">
        <v>21.890601489999998</v>
      </c>
      <c r="E20" s="154"/>
      <c r="F20" s="123" t="s">
        <v>105</v>
      </c>
      <c r="G20" s="214">
        <v>0.12413914</v>
      </c>
      <c r="H20" s="214">
        <v>0.15160213</v>
      </c>
      <c r="I20" s="214">
        <v>0.37669396999999999</v>
      </c>
      <c r="J20" s="19"/>
      <c r="K20" s="123" t="s">
        <v>129</v>
      </c>
      <c r="L20" s="214">
        <v>83.05839576000001</v>
      </c>
      <c r="M20" s="214">
        <v>50.298254909999997</v>
      </c>
      <c r="N20" s="214">
        <v>28.65980601</v>
      </c>
    </row>
    <row r="21" spans="1:14" x14ac:dyDescent="0.25">
      <c r="A21" s="123" t="s">
        <v>61</v>
      </c>
      <c r="B21" s="214">
        <v>12.7804012</v>
      </c>
      <c r="C21" s="214">
        <v>36.958247390000004</v>
      </c>
      <c r="D21" s="214">
        <v>20.38908897</v>
      </c>
      <c r="E21" s="154"/>
      <c r="F21" s="123" t="s">
        <v>130</v>
      </c>
      <c r="G21" s="214">
        <v>2E-3</v>
      </c>
      <c r="H21" s="214">
        <v>4.1333000000000003E-3</v>
      </c>
      <c r="I21" s="214">
        <v>0.3039751</v>
      </c>
      <c r="J21" s="19"/>
      <c r="K21" s="123" t="s">
        <v>143</v>
      </c>
      <c r="L21" s="214">
        <v>0.78528237000000001</v>
      </c>
      <c r="M21" s="214">
        <v>13.441903589999999</v>
      </c>
      <c r="N21" s="214">
        <v>28.27162826</v>
      </c>
    </row>
    <row r="22" spans="1:14" x14ac:dyDescent="0.25">
      <c r="A22" s="123" t="s">
        <v>11</v>
      </c>
      <c r="B22" s="214">
        <v>114.60433645000001</v>
      </c>
      <c r="C22" s="214">
        <v>43.830956790000002</v>
      </c>
      <c r="D22" s="214">
        <v>17.963933559999997</v>
      </c>
      <c r="E22" s="154"/>
      <c r="F22" s="123" t="s">
        <v>246</v>
      </c>
      <c r="G22" s="214">
        <v>2.1287799999999999E-2</v>
      </c>
      <c r="H22" s="214">
        <v>7.4720000000000003E-3</v>
      </c>
      <c r="I22" s="214">
        <v>0.28984976000000001</v>
      </c>
      <c r="J22" s="19"/>
      <c r="K22" s="123" t="s">
        <v>20</v>
      </c>
      <c r="L22" s="214">
        <v>33.928121750000003</v>
      </c>
      <c r="M22" s="214">
        <v>32.235659320000003</v>
      </c>
      <c r="N22" s="214">
        <v>22.997043609999999</v>
      </c>
    </row>
    <row r="23" spans="1:14" x14ac:dyDescent="0.25">
      <c r="A23" s="123" t="s">
        <v>77</v>
      </c>
      <c r="B23" s="214">
        <v>0</v>
      </c>
      <c r="C23" s="214">
        <v>24.841128770000001</v>
      </c>
      <c r="D23" s="214">
        <v>17.142958879999998</v>
      </c>
      <c r="E23" s="154"/>
      <c r="F23" s="123" t="s">
        <v>224</v>
      </c>
      <c r="G23" s="214">
        <v>4.1529000000000003E-2</v>
      </c>
      <c r="H23" s="214">
        <v>0.10720200000000001</v>
      </c>
      <c r="I23" s="214">
        <v>0.27545599999999998</v>
      </c>
      <c r="J23" s="19"/>
      <c r="K23" s="123" t="s">
        <v>145</v>
      </c>
      <c r="L23" s="214">
        <v>17.909265829999999</v>
      </c>
      <c r="M23" s="214">
        <v>16.68968473</v>
      </c>
      <c r="N23" s="214">
        <v>22.52434753</v>
      </c>
    </row>
    <row r="24" spans="1:14" x14ac:dyDescent="0.25">
      <c r="A24" s="123" t="s">
        <v>184</v>
      </c>
      <c r="B24" s="214">
        <v>11.42767709</v>
      </c>
      <c r="C24" s="214">
        <v>54.392377570000001</v>
      </c>
      <c r="D24" s="214">
        <v>16.661247700000001</v>
      </c>
      <c r="E24" s="154"/>
      <c r="F24" s="123" t="s">
        <v>204</v>
      </c>
      <c r="G24" s="214">
        <v>0.10997999999999999</v>
      </c>
      <c r="H24" s="214">
        <v>0.39687545000000002</v>
      </c>
      <c r="I24" s="214">
        <v>0.25077981999999999</v>
      </c>
      <c r="J24" s="19"/>
      <c r="K24" s="123" t="s">
        <v>154</v>
      </c>
      <c r="L24" s="214">
        <v>0</v>
      </c>
      <c r="M24" s="214">
        <v>2.4276684500000001</v>
      </c>
      <c r="N24" s="214">
        <v>21.558476930000001</v>
      </c>
    </row>
    <row r="25" spans="1:14" x14ac:dyDescent="0.25">
      <c r="A25" s="123" t="s">
        <v>66</v>
      </c>
      <c r="B25" s="214">
        <v>17.274458500000001</v>
      </c>
      <c r="C25" s="214">
        <v>36.637942539999997</v>
      </c>
      <c r="D25" s="214">
        <v>13.934254859999999</v>
      </c>
      <c r="E25" s="154"/>
      <c r="F25" s="123" t="s">
        <v>125</v>
      </c>
      <c r="G25" s="214">
        <v>6.1609999999999998E-3</v>
      </c>
      <c r="H25" s="214">
        <v>0.48882154</v>
      </c>
      <c r="I25" s="214">
        <v>0.22998441</v>
      </c>
      <c r="J25" s="19"/>
      <c r="K25" s="123" t="s">
        <v>175</v>
      </c>
      <c r="L25" s="214">
        <v>27.472448159999999</v>
      </c>
      <c r="M25" s="214">
        <v>11.667929119999998</v>
      </c>
      <c r="N25" s="214">
        <v>21.403185559999997</v>
      </c>
    </row>
    <row r="26" spans="1:14" x14ac:dyDescent="0.25">
      <c r="A26" s="123" t="s">
        <v>215</v>
      </c>
      <c r="B26" s="214">
        <v>3.5017284100000001</v>
      </c>
      <c r="C26" s="214">
        <v>18.784889270000001</v>
      </c>
      <c r="D26" s="214">
        <v>12.951716810000001</v>
      </c>
      <c r="E26" s="154"/>
      <c r="F26" s="123" t="s">
        <v>205</v>
      </c>
      <c r="G26" s="214">
        <v>0.12618728999999998</v>
      </c>
      <c r="H26" s="214">
        <v>0.22299785</v>
      </c>
      <c r="I26" s="214">
        <v>0.18657024999999999</v>
      </c>
      <c r="J26" s="19"/>
      <c r="K26" s="123" t="s">
        <v>72</v>
      </c>
      <c r="L26" s="214">
        <v>22.817989239999999</v>
      </c>
      <c r="M26" s="214">
        <v>15.090263369999999</v>
      </c>
      <c r="N26" s="214">
        <v>21.006256420000003</v>
      </c>
    </row>
    <row r="27" spans="1:14" x14ac:dyDescent="0.25">
      <c r="A27" s="123" t="s">
        <v>258</v>
      </c>
      <c r="B27" s="214">
        <v>12.591270189999999</v>
      </c>
      <c r="C27" s="214">
        <v>24.749764450000001</v>
      </c>
      <c r="D27" s="214">
        <v>12.60284601</v>
      </c>
      <c r="E27" s="154"/>
      <c r="F27" s="123" t="s">
        <v>258</v>
      </c>
      <c r="G27" s="214">
        <v>0.36971900000000002</v>
      </c>
      <c r="H27" s="214">
        <v>9.5386330000000005E-2</v>
      </c>
      <c r="I27" s="214">
        <v>0.18004292000000002</v>
      </c>
      <c r="J27" s="19"/>
      <c r="K27" s="123" t="s">
        <v>2</v>
      </c>
      <c r="L27" s="214">
        <v>70.374814450000002</v>
      </c>
      <c r="M27" s="214">
        <v>24.44462214</v>
      </c>
      <c r="N27" s="214">
        <v>18.033980289999999</v>
      </c>
    </row>
    <row r="28" spans="1:14" x14ac:dyDescent="0.25">
      <c r="A28" s="123" t="s">
        <v>178</v>
      </c>
      <c r="B28" s="214">
        <v>10.812730779999999</v>
      </c>
      <c r="C28" s="214">
        <v>0.62084231000000001</v>
      </c>
      <c r="D28" s="214">
        <v>11.79128367</v>
      </c>
      <c r="E28" s="154"/>
      <c r="F28" s="123" t="s">
        <v>230</v>
      </c>
      <c r="G28" s="214">
        <v>1.4293999999999999E-2</v>
      </c>
      <c r="H28" s="214">
        <v>1.9425000000000001E-2</v>
      </c>
      <c r="I28" s="214">
        <v>0.17338839</v>
      </c>
      <c r="J28" s="19"/>
      <c r="K28" s="123" t="s">
        <v>64</v>
      </c>
      <c r="L28" s="214">
        <v>41.745582049999996</v>
      </c>
      <c r="M28" s="214">
        <v>14.19273448</v>
      </c>
      <c r="N28" s="214">
        <v>17.44438027</v>
      </c>
    </row>
    <row r="29" spans="1:14" x14ac:dyDescent="0.25">
      <c r="A29" s="123" t="s">
        <v>200</v>
      </c>
      <c r="B29" s="214">
        <v>1.437468</v>
      </c>
      <c r="C29" s="214">
        <v>2.2671927799999998</v>
      </c>
      <c r="D29" s="214">
        <v>9.0484014800000008</v>
      </c>
      <c r="E29" s="154"/>
      <c r="F29" s="123" t="s">
        <v>247</v>
      </c>
      <c r="G29" s="214">
        <v>9.3570000000000007E-3</v>
      </c>
      <c r="H29" s="214">
        <v>4.0869999999999997E-2</v>
      </c>
      <c r="I29" s="214">
        <v>0.172344</v>
      </c>
      <c r="J29" s="19"/>
      <c r="K29" s="123" t="s">
        <v>62</v>
      </c>
      <c r="L29" s="214">
        <v>22.207703370000001</v>
      </c>
      <c r="M29" s="214">
        <v>27.109870899999997</v>
      </c>
      <c r="N29" s="214">
        <v>13.76472107</v>
      </c>
    </row>
    <row r="30" spans="1:14" x14ac:dyDescent="0.25">
      <c r="A30" s="123" t="s">
        <v>197</v>
      </c>
      <c r="B30" s="214">
        <v>1.7999999999999999E-2</v>
      </c>
      <c r="C30" s="214">
        <v>3.2928641299999999</v>
      </c>
      <c r="D30" s="214">
        <v>8.7178359600000004</v>
      </c>
      <c r="E30" s="154"/>
      <c r="F30" s="123" t="s">
        <v>239</v>
      </c>
      <c r="G30" s="214">
        <v>0</v>
      </c>
      <c r="H30" s="214">
        <v>0</v>
      </c>
      <c r="I30" s="214">
        <v>0.16526105999999999</v>
      </c>
      <c r="J30" s="19"/>
      <c r="K30" s="123" t="s">
        <v>71</v>
      </c>
      <c r="L30" s="214">
        <v>3.1E-4</v>
      </c>
      <c r="M30" s="214">
        <v>32.71290243</v>
      </c>
      <c r="N30" s="214">
        <v>13.274315919999999</v>
      </c>
    </row>
    <row r="31" spans="1:14" x14ac:dyDescent="0.25">
      <c r="A31" s="123" t="s">
        <v>33</v>
      </c>
      <c r="B31" s="214">
        <v>9.1941183200000012</v>
      </c>
      <c r="C31" s="214">
        <v>6.7733195899999998</v>
      </c>
      <c r="D31" s="214">
        <v>7.7241813399999995</v>
      </c>
      <c r="E31" s="154"/>
      <c r="F31" s="123" t="s">
        <v>250</v>
      </c>
      <c r="G31" s="214">
        <v>3.8751100000000002E-3</v>
      </c>
      <c r="H31" s="214">
        <v>1.2085479999999999E-2</v>
      </c>
      <c r="I31" s="214">
        <v>0.12328871000000001</v>
      </c>
      <c r="J31" s="19"/>
      <c r="K31" s="123" t="s">
        <v>178</v>
      </c>
      <c r="L31" s="214">
        <v>2.5262320899999997</v>
      </c>
      <c r="M31" s="214">
        <v>7.9963199400000002</v>
      </c>
      <c r="N31" s="214">
        <v>13.134528660000001</v>
      </c>
    </row>
    <row r="32" spans="1:14" x14ac:dyDescent="0.25">
      <c r="A32" s="123" t="s">
        <v>145</v>
      </c>
      <c r="B32" s="214">
        <v>6.4161875999999998</v>
      </c>
      <c r="C32" s="214">
        <v>10.39904149</v>
      </c>
      <c r="D32" s="214">
        <v>7.4895555599999994</v>
      </c>
      <c r="E32" s="154"/>
      <c r="F32" s="123" t="s">
        <v>256</v>
      </c>
      <c r="G32" s="214">
        <v>1.9374499999999999E-2</v>
      </c>
      <c r="H32" s="214">
        <v>0.104282</v>
      </c>
      <c r="I32" s="214">
        <v>0.11786355</v>
      </c>
      <c r="J32" s="19"/>
      <c r="K32" s="123" t="s">
        <v>250</v>
      </c>
      <c r="L32" s="214">
        <v>12.05796267</v>
      </c>
      <c r="M32" s="214">
        <v>10.80779474</v>
      </c>
      <c r="N32" s="214">
        <v>12.419093369999999</v>
      </c>
    </row>
    <row r="33" spans="1:14" x14ac:dyDescent="0.25">
      <c r="A33" s="123" t="s">
        <v>152</v>
      </c>
      <c r="B33" s="214">
        <v>0</v>
      </c>
      <c r="C33" s="214">
        <v>3.45199737</v>
      </c>
      <c r="D33" s="214">
        <v>6.6841690400000005</v>
      </c>
      <c r="E33" s="154"/>
      <c r="F33" s="123" t="s">
        <v>196</v>
      </c>
      <c r="G33" s="214">
        <v>7.1726999999999999E-2</v>
      </c>
      <c r="H33" s="214">
        <v>0.10023788</v>
      </c>
      <c r="I33" s="214">
        <v>0.11482332000000001</v>
      </c>
      <c r="J33" s="19"/>
      <c r="K33" s="123" t="s">
        <v>1</v>
      </c>
      <c r="L33" s="214">
        <v>0</v>
      </c>
      <c r="M33" s="214">
        <v>16.52473801</v>
      </c>
      <c r="N33" s="214">
        <v>11.92548276</v>
      </c>
    </row>
    <row r="34" spans="1:14" x14ac:dyDescent="0.25">
      <c r="A34" s="123" t="s">
        <v>75</v>
      </c>
      <c r="B34" s="214">
        <v>8.7428714200000002</v>
      </c>
      <c r="C34" s="214">
        <v>9.1233153500000004</v>
      </c>
      <c r="D34" s="214">
        <v>5.8275774500000006</v>
      </c>
      <c r="E34" s="154"/>
      <c r="F34" s="123" t="s">
        <v>216</v>
      </c>
      <c r="G34" s="214">
        <v>2.195298E-2</v>
      </c>
      <c r="H34" s="214">
        <v>0.30485635999999999</v>
      </c>
      <c r="I34" s="214">
        <v>0.10948059</v>
      </c>
      <c r="J34" s="19"/>
      <c r="K34" s="123" t="s">
        <v>96</v>
      </c>
      <c r="L34" s="214">
        <v>9.2200000000000008E-3</v>
      </c>
      <c r="M34" s="214">
        <v>14.524140730000001</v>
      </c>
      <c r="N34" s="214">
        <v>11.447634320000001</v>
      </c>
    </row>
    <row r="35" spans="1:14" x14ac:dyDescent="0.25">
      <c r="A35" s="123" t="s">
        <v>12</v>
      </c>
      <c r="B35" s="214">
        <v>20.78088052</v>
      </c>
      <c r="C35" s="214">
        <v>4.2131189899999999</v>
      </c>
      <c r="D35" s="214">
        <v>5.5856938200000004</v>
      </c>
      <c r="E35" s="154"/>
      <c r="F35" s="123" t="s">
        <v>255</v>
      </c>
      <c r="G35" s="214">
        <v>7.7540999999999999E-2</v>
      </c>
      <c r="H35" s="214">
        <v>5.7300000000000005E-4</v>
      </c>
      <c r="I35" s="214">
        <v>0.10685947</v>
      </c>
      <c r="J35" s="19"/>
      <c r="K35" s="123" t="s">
        <v>33</v>
      </c>
      <c r="L35" s="214">
        <v>9.5425315600000005</v>
      </c>
      <c r="M35" s="214">
        <v>7.4369915300000002</v>
      </c>
      <c r="N35" s="214">
        <v>8.5695816100000002</v>
      </c>
    </row>
    <row r="36" spans="1:14" x14ac:dyDescent="0.25">
      <c r="A36" s="123" t="s">
        <v>26</v>
      </c>
      <c r="B36" s="214">
        <v>0</v>
      </c>
      <c r="C36" s="214">
        <v>0.91492048999999998</v>
      </c>
      <c r="D36" s="214">
        <v>5.2245873700000001</v>
      </c>
      <c r="E36" s="154"/>
      <c r="F36" s="123" t="s">
        <v>64</v>
      </c>
      <c r="G36" s="214">
        <v>0.58890815000000007</v>
      </c>
      <c r="H36" s="214">
        <v>1.3215333999999999</v>
      </c>
      <c r="I36" s="214">
        <v>0.1031075</v>
      </c>
      <c r="J36" s="19"/>
      <c r="K36" s="123" t="s">
        <v>125</v>
      </c>
      <c r="L36" s="214">
        <v>4.2286583600000007</v>
      </c>
      <c r="M36" s="214">
        <v>7.3278317199999998</v>
      </c>
      <c r="N36" s="214">
        <v>8.5542289999999994</v>
      </c>
    </row>
    <row r="37" spans="1:14" x14ac:dyDescent="0.25">
      <c r="A37" s="123" t="s">
        <v>202</v>
      </c>
      <c r="B37" s="214">
        <v>0.14673960999999999</v>
      </c>
      <c r="C37" s="214">
        <v>11.08584959</v>
      </c>
      <c r="D37" s="214">
        <v>4.28089035</v>
      </c>
      <c r="E37" s="154"/>
      <c r="F37" s="123" t="s">
        <v>201</v>
      </c>
      <c r="G37" s="214">
        <v>8.0483800000000008E-3</v>
      </c>
      <c r="H37" s="214">
        <v>0.45563115999999998</v>
      </c>
      <c r="I37" s="214">
        <v>9.652898E-2</v>
      </c>
      <c r="J37" s="19"/>
      <c r="K37" s="123" t="s">
        <v>11</v>
      </c>
      <c r="L37" s="214">
        <v>10.190696220000001</v>
      </c>
      <c r="M37" s="214">
        <v>16.998062280000003</v>
      </c>
      <c r="N37" s="214">
        <v>8.2642665500000003</v>
      </c>
    </row>
    <row r="38" spans="1:14" x14ac:dyDescent="0.25">
      <c r="A38" s="123" t="s">
        <v>196</v>
      </c>
      <c r="B38" s="214">
        <v>2.9359679999999999E-2</v>
      </c>
      <c r="C38" s="214">
        <v>11.13552164</v>
      </c>
      <c r="D38" s="214">
        <v>3.9816499900000002</v>
      </c>
      <c r="E38" s="154"/>
      <c r="F38" s="123" t="s">
        <v>172</v>
      </c>
      <c r="G38" s="214">
        <v>0.20106092</v>
      </c>
      <c r="H38" s="214">
        <v>0.24476829</v>
      </c>
      <c r="I38" s="214">
        <v>9.2364160000000001E-2</v>
      </c>
      <c r="J38" s="19"/>
      <c r="K38" s="123" t="s">
        <v>183</v>
      </c>
      <c r="L38" s="214">
        <v>5.3049943200000005</v>
      </c>
      <c r="M38" s="214">
        <v>73.207777759999999</v>
      </c>
      <c r="N38" s="214">
        <v>8.1696607599999993</v>
      </c>
    </row>
    <row r="39" spans="1:14" x14ac:dyDescent="0.25">
      <c r="A39" s="123" t="s">
        <v>210</v>
      </c>
      <c r="B39" s="214">
        <v>0</v>
      </c>
      <c r="C39" s="214">
        <v>45.74834705</v>
      </c>
      <c r="D39" s="214">
        <v>3.8443251899999997</v>
      </c>
      <c r="E39" s="154"/>
      <c r="F39" s="123" t="s">
        <v>144</v>
      </c>
      <c r="G39" s="214">
        <v>0</v>
      </c>
      <c r="H39" s="214">
        <v>3.7600000000000001E-2</v>
      </c>
      <c r="I39" s="214">
        <v>8.6477999999999999E-2</v>
      </c>
      <c r="J39" s="19"/>
      <c r="K39" s="123" t="s">
        <v>133</v>
      </c>
      <c r="L39" s="214">
        <v>2.4041040200000001</v>
      </c>
      <c r="M39" s="214">
        <v>4.2704746900000004</v>
      </c>
      <c r="N39" s="214">
        <v>7.1321465499999999</v>
      </c>
    </row>
    <row r="40" spans="1:14" x14ac:dyDescent="0.25">
      <c r="A40" s="123" t="s">
        <v>195</v>
      </c>
      <c r="B40" s="214">
        <v>4.3159372199999995</v>
      </c>
      <c r="C40" s="214">
        <v>1.0481233299999999</v>
      </c>
      <c r="D40" s="214">
        <v>3.2315444800000002</v>
      </c>
      <c r="E40" s="154"/>
      <c r="F40" s="123" t="s">
        <v>228</v>
      </c>
      <c r="G40" s="214">
        <v>0</v>
      </c>
      <c r="H40" s="214">
        <v>0.247753</v>
      </c>
      <c r="I40" s="214">
        <v>6.2553079999999997E-2</v>
      </c>
      <c r="J40" s="19"/>
      <c r="K40" s="123" t="s">
        <v>21</v>
      </c>
      <c r="L40" s="214">
        <v>17.866005730000001</v>
      </c>
      <c r="M40" s="214">
        <v>14.055696320000001</v>
      </c>
      <c r="N40" s="214">
        <v>6.95275</v>
      </c>
    </row>
    <row r="41" spans="1:14" x14ac:dyDescent="0.25">
      <c r="A41" s="123" t="s">
        <v>50</v>
      </c>
      <c r="B41" s="214">
        <v>0.69993492000000002</v>
      </c>
      <c r="C41" s="214">
        <v>1.6753967700000001</v>
      </c>
      <c r="D41" s="214">
        <v>2.90101925</v>
      </c>
      <c r="E41" s="154"/>
      <c r="F41" s="123" t="s">
        <v>254</v>
      </c>
      <c r="G41" s="214">
        <v>1.0369059999999999E-2</v>
      </c>
      <c r="H41" s="214">
        <v>1.6992E-2</v>
      </c>
      <c r="I41" s="214">
        <v>5.4892000000000003E-2</v>
      </c>
      <c r="J41" s="19"/>
      <c r="K41" s="123" t="s">
        <v>181</v>
      </c>
      <c r="L41" s="214">
        <v>8.9913854200000003</v>
      </c>
      <c r="M41" s="214">
        <v>3.0724979999999999E-2</v>
      </c>
      <c r="N41" s="214">
        <v>6.7263756600000004</v>
      </c>
    </row>
    <row r="42" spans="1:14" x14ac:dyDescent="0.25">
      <c r="A42" s="123" t="s">
        <v>201</v>
      </c>
      <c r="B42" s="214">
        <v>0.55350989000000006</v>
      </c>
      <c r="C42" s="214">
        <v>0.10392485999999999</v>
      </c>
      <c r="D42" s="214">
        <v>2.8928885499999999</v>
      </c>
      <c r="E42" s="154"/>
      <c r="F42" s="123" t="s">
        <v>237</v>
      </c>
      <c r="G42" s="214">
        <v>2.5799999999999998E-4</v>
      </c>
      <c r="H42" s="214">
        <v>9.9489500000000015E-3</v>
      </c>
      <c r="I42" s="214">
        <v>4.8388809999999997E-2</v>
      </c>
      <c r="J42" s="19"/>
      <c r="K42" s="123" t="s">
        <v>189</v>
      </c>
      <c r="L42" s="214">
        <v>4.6193227800000001</v>
      </c>
      <c r="M42" s="214">
        <v>172.23877937999998</v>
      </c>
      <c r="N42" s="214">
        <v>6.6372152800000004</v>
      </c>
    </row>
    <row r="43" spans="1:14" x14ac:dyDescent="0.25">
      <c r="A43" s="123" t="s">
        <v>220</v>
      </c>
      <c r="B43" s="214">
        <v>0.90327400000000002</v>
      </c>
      <c r="C43" s="214">
        <v>0.63059723000000001</v>
      </c>
      <c r="D43" s="214">
        <v>2.8101778999999998</v>
      </c>
      <c r="E43" s="154"/>
      <c r="F43" s="123" t="s">
        <v>143</v>
      </c>
      <c r="G43" s="214">
        <v>3.6749999999999999E-3</v>
      </c>
      <c r="H43" s="214">
        <v>8.6750000000000004E-3</v>
      </c>
      <c r="I43" s="214">
        <v>4.7291E-2</v>
      </c>
      <c r="J43" s="19"/>
      <c r="K43" s="123" t="s">
        <v>114</v>
      </c>
      <c r="L43" s="214">
        <v>25.830262039999997</v>
      </c>
      <c r="M43" s="214">
        <v>11.879918050000001</v>
      </c>
      <c r="N43" s="214">
        <v>5.96486158</v>
      </c>
    </row>
    <row r="44" spans="1:14" x14ac:dyDescent="0.25">
      <c r="A44" s="123" t="s">
        <v>216</v>
      </c>
      <c r="B44" s="214">
        <v>6.8102910000000003E-2</v>
      </c>
      <c r="C44" s="214">
        <v>0.24654504999999999</v>
      </c>
      <c r="D44" s="214">
        <v>2.5402186499999999</v>
      </c>
      <c r="E44" s="154"/>
      <c r="F44" s="123" t="s">
        <v>147</v>
      </c>
      <c r="G44" s="214">
        <v>6.6E-4</v>
      </c>
      <c r="H44" s="214">
        <v>2.0000000000000001E-4</v>
      </c>
      <c r="I44" s="214">
        <v>4.5412000000000001E-2</v>
      </c>
      <c r="J44" s="19"/>
      <c r="K44" s="123" t="s">
        <v>10</v>
      </c>
      <c r="L44" s="214">
        <v>10.39663148</v>
      </c>
      <c r="M44" s="214">
        <v>1.5492131</v>
      </c>
      <c r="N44" s="214">
        <v>5.9297177799999998</v>
      </c>
    </row>
    <row r="45" spans="1:14" x14ac:dyDescent="0.25">
      <c r="A45" s="123" t="s">
        <v>189</v>
      </c>
      <c r="B45" s="214">
        <v>5.4339999999999999E-2</v>
      </c>
      <c r="C45" s="214">
        <v>2.1980169999999997E-2</v>
      </c>
      <c r="D45" s="214">
        <v>2.3250078900000002</v>
      </c>
      <c r="E45" s="154"/>
      <c r="F45" s="123" t="s">
        <v>133</v>
      </c>
      <c r="G45" s="214">
        <v>0</v>
      </c>
      <c r="H45" s="214">
        <v>0.29141915999999995</v>
      </c>
      <c r="I45" s="214">
        <v>4.54045E-2</v>
      </c>
      <c r="J45" s="19"/>
      <c r="K45" s="123" t="s">
        <v>242</v>
      </c>
      <c r="L45" s="214">
        <v>0.68816752000000003</v>
      </c>
      <c r="M45" s="214">
        <v>0.41921629999999999</v>
      </c>
      <c r="N45" s="214">
        <v>5.5930162800000005</v>
      </c>
    </row>
    <row r="46" spans="1:14" x14ac:dyDescent="0.25">
      <c r="A46" s="123" t="s">
        <v>60</v>
      </c>
      <c r="B46" s="214">
        <v>1.08184076</v>
      </c>
      <c r="C46" s="214">
        <v>1.5052518400000001</v>
      </c>
      <c r="D46" s="214">
        <v>2.1891446000000001</v>
      </c>
      <c r="E46" s="154"/>
      <c r="F46" s="123" t="s">
        <v>160</v>
      </c>
      <c r="G46" s="214">
        <v>6.8379999999999996E-2</v>
      </c>
      <c r="H46" s="214">
        <v>0</v>
      </c>
      <c r="I46" s="214">
        <v>3.7111489999999997E-2</v>
      </c>
      <c r="J46" s="19"/>
      <c r="K46" s="123" t="s">
        <v>104</v>
      </c>
      <c r="L46" s="214">
        <v>3.3386907799999999</v>
      </c>
      <c r="M46" s="214">
        <v>7.5135811200000004</v>
      </c>
      <c r="N46" s="214">
        <v>5.3436257899999999</v>
      </c>
    </row>
    <row r="47" spans="1:14" x14ac:dyDescent="0.25">
      <c r="A47" s="123" t="s">
        <v>168</v>
      </c>
      <c r="B47" s="214">
        <v>0.25460199999999999</v>
      </c>
      <c r="C47" s="214">
        <v>0.60931650000000004</v>
      </c>
      <c r="D47" s="214">
        <v>2.1780370800000002</v>
      </c>
      <c r="E47" s="154"/>
      <c r="F47" s="123" t="s">
        <v>175</v>
      </c>
      <c r="G47" s="214">
        <v>4.9508999999999997E-2</v>
      </c>
      <c r="H47" s="214">
        <v>5.058E-3</v>
      </c>
      <c r="I47" s="214">
        <v>2.9961650000000003E-2</v>
      </c>
      <c r="J47" s="19"/>
      <c r="K47" s="123" t="s">
        <v>220</v>
      </c>
      <c r="L47" s="214">
        <v>2.2205891099999997</v>
      </c>
      <c r="M47" s="214">
        <v>4.31492612</v>
      </c>
      <c r="N47" s="214">
        <v>5.0560230499999994</v>
      </c>
    </row>
    <row r="48" spans="1:14" x14ac:dyDescent="0.25">
      <c r="A48" s="123" t="s">
        <v>10</v>
      </c>
      <c r="B48" s="214">
        <v>3.5921893900000001</v>
      </c>
      <c r="C48" s="214">
        <v>4.3043064699999993</v>
      </c>
      <c r="D48" s="214">
        <v>2.1619172200000003</v>
      </c>
      <c r="E48" s="154"/>
      <c r="F48" s="123" t="s">
        <v>195</v>
      </c>
      <c r="G48" s="214">
        <v>0.33155981000000001</v>
      </c>
      <c r="H48" s="214">
        <v>4.7090420000000001E-2</v>
      </c>
      <c r="I48" s="214">
        <v>2.7986009999999999E-2</v>
      </c>
      <c r="J48" s="19"/>
      <c r="K48" s="123" t="s">
        <v>211</v>
      </c>
      <c r="L48" s="214">
        <v>0.36498709000000001</v>
      </c>
      <c r="M48" s="214">
        <v>0.21855643999999999</v>
      </c>
      <c r="N48" s="214">
        <v>4.8708330799999997</v>
      </c>
    </row>
    <row r="49" spans="1:14" x14ac:dyDescent="0.25">
      <c r="A49" s="123" t="s">
        <v>67</v>
      </c>
      <c r="B49" s="214">
        <v>658.47197777999997</v>
      </c>
      <c r="C49" s="214">
        <v>3.0317663100000001</v>
      </c>
      <c r="D49" s="214">
        <v>1.8692056499999998</v>
      </c>
      <c r="E49" s="154"/>
      <c r="F49" s="123" t="s">
        <v>210</v>
      </c>
      <c r="G49" s="214">
        <v>1.846E-3</v>
      </c>
      <c r="H49" s="214">
        <v>4.8227410000000005E-2</v>
      </c>
      <c r="I49" s="214">
        <v>2.6148330000000001E-2</v>
      </c>
      <c r="J49" s="19"/>
      <c r="K49" s="123" t="s">
        <v>106</v>
      </c>
      <c r="L49" s="214">
        <v>0</v>
      </c>
      <c r="M49" s="214">
        <v>0.16983993999999999</v>
      </c>
      <c r="N49" s="214">
        <v>4.5889859500000005</v>
      </c>
    </row>
    <row r="50" spans="1:14" x14ac:dyDescent="0.25">
      <c r="A50" s="123" t="s">
        <v>72</v>
      </c>
      <c r="B50" s="214">
        <v>1.9055624899999999</v>
      </c>
      <c r="C50" s="214">
        <v>0.56559495999999998</v>
      </c>
      <c r="D50" s="214">
        <v>1.8400443999999998</v>
      </c>
      <c r="E50" s="154"/>
      <c r="F50" s="123" t="s">
        <v>206</v>
      </c>
      <c r="G50" s="214">
        <v>1.6568599999999998E-3</v>
      </c>
      <c r="H50" s="214">
        <v>2.91452E-2</v>
      </c>
      <c r="I50" s="214">
        <v>2.4791069999999998E-2</v>
      </c>
      <c r="J50" s="19"/>
      <c r="K50" s="123" t="s">
        <v>39</v>
      </c>
      <c r="L50" s="214">
        <v>1.3564E-4</v>
      </c>
      <c r="M50" s="214">
        <v>1.9948741200000002</v>
      </c>
      <c r="N50" s="214">
        <v>4.5725308499999997</v>
      </c>
    </row>
    <row r="51" spans="1:14" x14ac:dyDescent="0.25">
      <c r="A51" s="123" t="s">
        <v>130</v>
      </c>
      <c r="B51" s="214">
        <v>5.666326E-2</v>
      </c>
      <c r="C51" s="214">
        <v>0.94876402000000004</v>
      </c>
      <c r="D51" s="214">
        <v>1.6742246200000002</v>
      </c>
      <c r="E51" s="154"/>
      <c r="F51" s="123" t="s">
        <v>135</v>
      </c>
      <c r="G51" s="214">
        <v>1.8000000000000001E-4</v>
      </c>
      <c r="H51" s="214">
        <v>5.0051230000000002E-2</v>
      </c>
      <c r="I51" s="214">
        <v>2.295664E-2</v>
      </c>
      <c r="J51" s="19"/>
      <c r="K51" s="123" t="s">
        <v>75</v>
      </c>
      <c r="L51" s="214">
        <v>1.08074878</v>
      </c>
      <c r="M51" s="214">
        <v>2.4422498399999997</v>
      </c>
      <c r="N51" s="214">
        <v>4.1866477700000004</v>
      </c>
    </row>
    <row r="52" spans="1:14" x14ac:dyDescent="0.25">
      <c r="A52" s="123" t="s">
        <v>175</v>
      </c>
      <c r="B52" s="214">
        <v>1.0542246399999999</v>
      </c>
      <c r="C52" s="214">
        <v>7.7693435599999994</v>
      </c>
      <c r="D52" s="214">
        <v>1.5745761399999998</v>
      </c>
      <c r="E52" s="154"/>
      <c r="F52" s="123" t="s">
        <v>215</v>
      </c>
      <c r="G52" s="214">
        <v>8.6799999999999996E-5</v>
      </c>
      <c r="H52" s="214">
        <v>3.0000000000000001E-3</v>
      </c>
      <c r="I52" s="214">
        <v>2.0745029999999998E-2</v>
      </c>
      <c r="J52" s="19"/>
      <c r="K52" s="123" t="s">
        <v>172</v>
      </c>
      <c r="L52" s="214">
        <v>0.24506106</v>
      </c>
      <c r="M52" s="214">
        <v>5.5476829199999997</v>
      </c>
      <c r="N52" s="214">
        <v>4.1292702400000003</v>
      </c>
    </row>
    <row r="53" spans="1:14" x14ac:dyDescent="0.25">
      <c r="A53" s="123" t="s">
        <v>181</v>
      </c>
      <c r="B53" s="214">
        <v>0.22720530999999999</v>
      </c>
      <c r="C53" s="214">
        <v>0.97775081000000008</v>
      </c>
      <c r="D53" s="214">
        <v>1.2417176599999999</v>
      </c>
      <c r="E53" s="154"/>
      <c r="F53" s="123" t="s">
        <v>203</v>
      </c>
      <c r="G53" s="214">
        <v>0</v>
      </c>
      <c r="H53" s="214">
        <v>2.47E-3</v>
      </c>
      <c r="I53" s="214">
        <v>1.84E-2</v>
      </c>
      <c r="J53" s="19"/>
      <c r="K53" s="123" t="s">
        <v>171</v>
      </c>
      <c r="L53" s="214">
        <v>0.31596986999999999</v>
      </c>
      <c r="M53" s="214">
        <v>0.49961721000000003</v>
      </c>
      <c r="N53" s="214">
        <v>3.71846575</v>
      </c>
    </row>
    <row r="54" spans="1:14" x14ac:dyDescent="0.25">
      <c r="A54" s="123" t="s">
        <v>250</v>
      </c>
      <c r="B54" s="214">
        <v>1.0906131399999999</v>
      </c>
      <c r="C54" s="214">
        <v>0.47215578999999996</v>
      </c>
      <c r="D54" s="214">
        <v>1.1383161399999999</v>
      </c>
      <c r="E54" s="154"/>
      <c r="F54" s="123" t="s">
        <v>238</v>
      </c>
      <c r="G54" s="214">
        <v>1.3816E-2</v>
      </c>
      <c r="H54" s="214">
        <v>0.33014271999999995</v>
      </c>
      <c r="I54" s="214">
        <v>1.7599009999999998E-2</v>
      </c>
      <c r="J54" s="19"/>
      <c r="K54" s="123" t="s">
        <v>19</v>
      </c>
      <c r="L54" s="214">
        <v>3.6218160000000006E-2</v>
      </c>
      <c r="M54" s="214">
        <v>4.4080625599999994</v>
      </c>
      <c r="N54" s="214">
        <v>3.66720873</v>
      </c>
    </row>
    <row r="55" spans="1:14" x14ac:dyDescent="0.25">
      <c r="A55" s="123" t="s">
        <v>19</v>
      </c>
      <c r="B55" s="214">
        <v>0.38772719</v>
      </c>
      <c r="C55" s="214">
        <v>4.6767E-4</v>
      </c>
      <c r="D55" s="214">
        <v>1.11201317</v>
      </c>
      <c r="E55" s="154"/>
      <c r="F55" s="123" t="s">
        <v>211</v>
      </c>
      <c r="G55" s="214">
        <v>3.5571709999999999E-2</v>
      </c>
      <c r="H55" s="214">
        <v>2.2435500000000001E-2</v>
      </c>
      <c r="I55" s="214">
        <v>1.5225020000000001E-2</v>
      </c>
      <c r="J55" s="19"/>
      <c r="K55" s="123" t="s">
        <v>61</v>
      </c>
      <c r="L55" s="214">
        <v>5.9925985900000001</v>
      </c>
      <c r="M55" s="214">
        <v>2.4263627400000001</v>
      </c>
      <c r="N55" s="214">
        <v>3.3295362000000002</v>
      </c>
    </row>
    <row r="56" spans="1:14" x14ac:dyDescent="0.25">
      <c r="A56" s="123" t="s">
        <v>128</v>
      </c>
      <c r="B56" s="214">
        <v>2.2727520000000001E-2</v>
      </c>
      <c r="C56" s="214">
        <v>4.6904501900000009</v>
      </c>
      <c r="D56" s="214">
        <v>1.0772225200000001</v>
      </c>
      <c r="E56" s="154"/>
      <c r="F56" s="123" t="s">
        <v>157</v>
      </c>
      <c r="G56" s="214">
        <v>0</v>
      </c>
      <c r="H56" s="214">
        <v>0</v>
      </c>
      <c r="I56" s="214">
        <v>1.3549879999999999E-2</v>
      </c>
      <c r="J56" s="19"/>
      <c r="K56" s="123" t="s">
        <v>168</v>
      </c>
      <c r="L56" s="214">
        <v>3.6793476200000002</v>
      </c>
      <c r="M56" s="214">
        <v>1.6794731200000002</v>
      </c>
      <c r="N56" s="214">
        <v>3.1221618900000001</v>
      </c>
    </row>
    <row r="57" spans="1:14" x14ac:dyDescent="0.25">
      <c r="A57" s="123" t="s">
        <v>151</v>
      </c>
      <c r="B57" s="214">
        <v>2.2760053300000003</v>
      </c>
      <c r="C57" s="214">
        <v>1.9478459399999999</v>
      </c>
      <c r="D57" s="214">
        <v>1.0669040600000002</v>
      </c>
      <c r="E57" s="154"/>
      <c r="F57" s="123" t="s">
        <v>124</v>
      </c>
      <c r="G57" s="214">
        <v>0</v>
      </c>
      <c r="H57" s="214">
        <v>0</v>
      </c>
      <c r="I57" s="214">
        <v>1.336005E-2</v>
      </c>
      <c r="J57" s="19"/>
      <c r="K57" s="123" t="s">
        <v>222</v>
      </c>
      <c r="L57" s="214">
        <v>1.2010438300000001</v>
      </c>
      <c r="M57" s="214">
        <v>10.961068340000001</v>
      </c>
      <c r="N57" s="214">
        <v>2.8332380399999999</v>
      </c>
    </row>
    <row r="58" spans="1:14" x14ac:dyDescent="0.25">
      <c r="A58" s="123" t="s">
        <v>147</v>
      </c>
      <c r="B58" s="214">
        <v>0.61163304000000007</v>
      </c>
      <c r="C58" s="214">
        <v>0.43558671999999998</v>
      </c>
      <c r="D58" s="214">
        <v>1.0619498300000001</v>
      </c>
      <c r="E58" s="154"/>
      <c r="F58" s="123" t="s">
        <v>121</v>
      </c>
      <c r="G58" s="214">
        <v>0</v>
      </c>
      <c r="H58" s="214">
        <v>0</v>
      </c>
      <c r="I58" s="214">
        <v>1.3186700000000001E-2</v>
      </c>
      <c r="J58" s="19"/>
      <c r="K58" s="123" t="s">
        <v>99</v>
      </c>
      <c r="L58" s="214">
        <v>0.20819846</v>
      </c>
      <c r="M58" s="214">
        <v>0.46467888000000002</v>
      </c>
      <c r="N58" s="214">
        <v>2.7857580099999999</v>
      </c>
    </row>
    <row r="59" spans="1:14" x14ac:dyDescent="0.25">
      <c r="A59" s="123" t="s">
        <v>172</v>
      </c>
      <c r="B59" s="214">
        <v>0.23060651999999998</v>
      </c>
      <c r="C59" s="214">
        <v>1.2923357600000001</v>
      </c>
      <c r="D59" s="214">
        <v>1.00621333</v>
      </c>
      <c r="E59" s="154"/>
      <c r="F59" s="123" t="s">
        <v>232</v>
      </c>
      <c r="G59" s="214">
        <v>1.658E-3</v>
      </c>
      <c r="H59" s="214">
        <v>8.9200000000000008E-3</v>
      </c>
      <c r="I59" s="214">
        <v>1.226266E-2</v>
      </c>
      <c r="J59" s="19"/>
      <c r="K59" s="123" t="s">
        <v>204</v>
      </c>
      <c r="L59" s="214">
        <v>1.288338</v>
      </c>
      <c r="M59" s="214">
        <v>0.16655900000000001</v>
      </c>
      <c r="N59" s="214">
        <v>2.6934662</v>
      </c>
    </row>
    <row r="60" spans="1:14" x14ac:dyDescent="0.25">
      <c r="A60" s="123" t="s">
        <v>160</v>
      </c>
      <c r="B60" s="214">
        <v>3.9590859999999999E-2</v>
      </c>
      <c r="C60" s="214">
        <v>1.07152157</v>
      </c>
      <c r="D60" s="214">
        <v>0.99635178000000002</v>
      </c>
      <c r="E60" s="154"/>
      <c r="F60" s="123" t="s">
        <v>61</v>
      </c>
      <c r="G60" s="214">
        <v>6.1349999999999998E-3</v>
      </c>
      <c r="H60" s="214">
        <v>5.1450000000000003E-3</v>
      </c>
      <c r="I60" s="214">
        <v>1.123645E-2</v>
      </c>
      <c r="J60" s="19"/>
      <c r="K60" s="123" t="s">
        <v>26</v>
      </c>
      <c r="L60" s="214">
        <v>24.453246480000001</v>
      </c>
      <c r="M60" s="214">
        <v>2.5580517200000004</v>
      </c>
      <c r="N60" s="214">
        <v>2.5880229199999998</v>
      </c>
    </row>
    <row r="61" spans="1:14" x14ac:dyDescent="0.25">
      <c r="A61" s="123" t="s">
        <v>125</v>
      </c>
      <c r="B61" s="214">
        <v>1.3780111100000001</v>
      </c>
      <c r="C61" s="214">
        <v>2.63302236</v>
      </c>
      <c r="D61" s="214">
        <v>0.93414763000000001</v>
      </c>
      <c r="E61" s="154"/>
      <c r="F61" s="123" t="s">
        <v>104</v>
      </c>
      <c r="G61" s="214">
        <v>5.1739999999999998E-3</v>
      </c>
      <c r="H61" s="214">
        <v>0.32445236</v>
      </c>
      <c r="I61" s="214">
        <v>1.0853E-2</v>
      </c>
      <c r="J61" s="19"/>
      <c r="K61" s="123" t="s">
        <v>216</v>
      </c>
      <c r="L61" s="214">
        <v>3.71546273</v>
      </c>
      <c r="M61" s="214">
        <v>2.6170039199999997</v>
      </c>
      <c r="N61" s="214">
        <v>2.4745607200000004</v>
      </c>
    </row>
    <row r="62" spans="1:14" x14ac:dyDescent="0.25">
      <c r="A62" s="123" t="s">
        <v>253</v>
      </c>
      <c r="B62" s="214">
        <v>2.3689999999999999E-2</v>
      </c>
      <c r="C62" s="214">
        <v>0</v>
      </c>
      <c r="D62" s="214">
        <v>0.88013260999999998</v>
      </c>
      <c r="E62" s="154"/>
      <c r="F62" s="123" t="s">
        <v>235</v>
      </c>
      <c r="G62" s="214">
        <v>1.8013000000000001E-2</v>
      </c>
      <c r="H62" s="214">
        <v>2.4640789999999999E-2</v>
      </c>
      <c r="I62" s="214">
        <v>8.6510000000000007E-3</v>
      </c>
      <c r="J62" s="19"/>
      <c r="K62" s="123" t="s">
        <v>149</v>
      </c>
      <c r="L62" s="214">
        <v>2.2429674999999998</v>
      </c>
      <c r="M62" s="214">
        <v>3.70244448</v>
      </c>
      <c r="N62" s="214">
        <v>2.3434138399999997</v>
      </c>
    </row>
    <row r="63" spans="1:14" x14ac:dyDescent="0.25">
      <c r="A63" s="123" t="s">
        <v>198</v>
      </c>
      <c r="B63" s="214">
        <v>3.2099999999999997E-2</v>
      </c>
      <c r="C63" s="214">
        <v>0.81043096999999997</v>
      </c>
      <c r="D63" s="214">
        <v>0.80910729000000003</v>
      </c>
      <c r="E63" s="154"/>
      <c r="F63" s="123" t="s">
        <v>80</v>
      </c>
      <c r="G63" s="214">
        <v>5.9059999999999998E-3</v>
      </c>
      <c r="H63" s="214">
        <v>5.2810399999999999E-3</v>
      </c>
      <c r="I63" s="214">
        <v>8.3997800000000008E-3</v>
      </c>
      <c r="J63" s="19"/>
      <c r="K63" s="123" t="s">
        <v>49</v>
      </c>
      <c r="L63" s="214">
        <v>2.7891434300000002</v>
      </c>
      <c r="M63" s="214">
        <v>3.1802522999999998</v>
      </c>
      <c r="N63" s="214">
        <v>2.2929671699999998</v>
      </c>
    </row>
    <row r="64" spans="1:14" x14ac:dyDescent="0.25">
      <c r="A64" s="123" t="s">
        <v>170</v>
      </c>
      <c r="B64" s="214">
        <v>0.34194546999999997</v>
      </c>
      <c r="C64" s="214">
        <v>0.71820211999999994</v>
      </c>
      <c r="D64" s="214">
        <v>0.70711977000000004</v>
      </c>
      <c r="E64" s="154"/>
      <c r="F64" s="123" t="s">
        <v>198</v>
      </c>
      <c r="G64" s="214">
        <v>0.10266939999999999</v>
      </c>
      <c r="H64" s="214">
        <v>5.114192E-2</v>
      </c>
      <c r="I64" s="214">
        <v>8.3590000000000001E-3</v>
      </c>
      <c r="J64" s="19"/>
      <c r="K64" s="123" t="s">
        <v>169</v>
      </c>
      <c r="L64" s="214">
        <v>0.36106949999999999</v>
      </c>
      <c r="M64" s="214">
        <v>1.3823399199999999</v>
      </c>
      <c r="N64" s="214">
        <v>2.2472495399999999</v>
      </c>
    </row>
    <row r="65" spans="1:14" x14ac:dyDescent="0.25">
      <c r="A65" s="123" t="s">
        <v>209</v>
      </c>
      <c r="B65" s="214">
        <v>9.45089E-3</v>
      </c>
      <c r="C65" s="214">
        <v>0.42916787000000001</v>
      </c>
      <c r="D65" s="214">
        <v>0.69820818000000007</v>
      </c>
      <c r="E65" s="154"/>
      <c r="F65" s="123" t="s">
        <v>9</v>
      </c>
      <c r="G65" s="214">
        <v>12.433565720000001</v>
      </c>
      <c r="H65" s="214">
        <v>1.2E-4</v>
      </c>
      <c r="I65" s="214">
        <v>7.6211000000000004E-3</v>
      </c>
      <c r="J65" s="19"/>
      <c r="K65" s="123" t="s">
        <v>132</v>
      </c>
      <c r="L65" s="214">
        <v>2.0133043700000002</v>
      </c>
      <c r="M65" s="214">
        <v>3.1817368799999999</v>
      </c>
      <c r="N65" s="214">
        <v>2.2399269500000001</v>
      </c>
    </row>
    <row r="66" spans="1:14" x14ac:dyDescent="0.25">
      <c r="A66" s="123" t="s">
        <v>143</v>
      </c>
      <c r="B66" s="214">
        <v>0.16257605999999999</v>
      </c>
      <c r="C66" s="214">
        <v>3.281129E-2</v>
      </c>
      <c r="D66" s="214">
        <v>0.68868414</v>
      </c>
      <c r="E66" s="154"/>
      <c r="F66" s="123" t="s">
        <v>243</v>
      </c>
      <c r="G66" s="214">
        <v>0</v>
      </c>
      <c r="H66" s="214">
        <v>5.0000000000000001E-3</v>
      </c>
      <c r="I66" s="214">
        <v>6.9725100000000003E-3</v>
      </c>
      <c r="J66" s="19"/>
      <c r="K66" s="123" t="s">
        <v>198</v>
      </c>
      <c r="L66" s="214">
        <v>13.420499099999999</v>
      </c>
      <c r="M66" s="214">
        <v>0.58539834000000002</v>
      </c>
      <c r="N66" s="214">
        <v>2.04597206</v>
      </c>
    </row>
    <row r="67" spans="1:14" x14ac:dyDescent="0.25">
      <c r="A67" s="123" t="s">
        <v>108</v>
      </c>
      <c r="B67" s="214">
        <v>0.10148148</v>
      </c>
      <c r="C67" s="214">
        <v>0.46257395000000001</v>
      </c>
      <c r="D67" s="214">
        <v>0.66871340000000001</v>
      </c>
      <c r="E67" s="154"/>
      <c r="F67" s="123" t="s">
        <v>89</v>
      </c>
      <c r="G67" s="214">
        <v>5.6599999999999999E-4</v>
      </c>
      <c r="H67" s="214">
        <v>5.0000000000000002E-5</v>
      </c>
      <c r="I67" s="214">
        <v>6.7498999999999997E-3</v>
      </c>
      <c r="J67" s="19"/>
      <c r="K67" s="123" t="s">
        <v>258</v>
      </c>
      <c r="L67" s="211">
        <v>3.3732487500000001</v>
      </c>
      <c r="M67" s="211">
        <v>3.4213590599999999</v>
      </c>
      <c r="N67" s="211">
        <v>1.9736993799999998</v>
      </c>
    </row>
    <row r="68" spans="1:14" x14ac:dyDescent="0.25">
      <c r="A68" s="123" t="s">
        <v>136</v>
      </c>
      <c r="B68" s="214">
        <v>8.8446E-4</v>
      </c>
      <c r="C68" s="214">
        <v>0</v>
      </c>
      <c r="D68" s="214">
        <v>0.64356685999999996</v>
      </c>
      <c r="E68" s="154"/>
      <c r="F68" s="123" t="s">
        <v>194</v>
      </c>
      <c r="G68" s="214">
        <v>0</v>
      </c>
      <c r="H68" s="214">
        <v>0</v>
      </c>
      <c r="I68" s="214">
        <v>6.6582799999999999E-3</v>
      </c>
      <c r="J68" s="19"/>
      <c r="K68" s="123" t="s">
        <v>209</v>
      </c>
      <c r="L68" s="214">
        <v>0.83029231999999997</v>
      </c>
      <c r="M68" s="214">
        <v>1.5576840600000001</v>
      </c>
      <c r="N68" s="214">
        <v>1.9503955100000001</v>
      </c>
    </row>
    <row r="69" spans="1:14" x14ac:dyDescent="0.25">
      <c r="A69" s="123" t="s">
        <v>142</v>
      </c>
      <c r="B69" s="214">
        <v>2.9260632400000004</v>
      </c>
      <c r="C69" s="214">
        <v>0.41263585999999997</v>
      </c>
      <c r="D69" s="214">
        <v>0.57260206000000002</v>
      </c>
      <c r="E69" s="154"/>
      <c r="F69" s="123" t="s">
        <v>231</v>
      </c>
      <c r="G69" s="214">
        <v>1.74E-3</v>
      </c>
      <c r="H69" s="214">
        <v>2.1984770000000001E-2</v>
      </c>
      <c r="I69" s="214">
        <v>5.6499999999999996E-3</v>
      </c>
      <c r="J69" s="19"/>
      <c r="K69" s="123" t="s">
        <v>229</v>
      </c>
      <c r="L69" s="214">
        <v>5.9091752599999996</v>
      </c>
      <c r="M69" s="214">
        <v>5.5404662300000007</v>
      </c>
      <c r="N69" s="214">
        <v>1.8810448999999998</v>
      </c>
    </row>
    <row r="70" spans="1:14" x14ac:dyDescent="0.25">
      <c r="A70" s="123" t="s">
        <v>22</v>
      </c>
      <c r="B70" s="214">
        <v>2.7257499999999999E-3</v>
      </c>
      <c r="C70" s="214">
        <v>2.2835919599999999</v>
      </c>
      <c r="D70" s="214">
        <v>0.56686768999999992</v>
      </c>
      <c r="E70" s="154"/>
      <c r="F70" s="123" t="s">
        <v>208</v>
      </c>
      <c r="G70" s="214">
        <v>0</v>
      </c>
      <c r="H70" s="214">
        <v>2.9999999999999997E-4</v>
      </c>
      <c r="I70" s="214">
        <v>5.0099999999999997E-3</v>
      </c>
      <c r="J70" s="19"/>
      <c r="K70" s="123" t="s">
        <v>8</v>
      </c>
      <c r="L70" s="214">
        <v>0.55450084999999993</v>
      </c>
      <c r="M70" s="214">
        <v>0.88530713000000005</v>
      </c>
      <c r="N70" s="214">
        <v>1.7154400000000001</v>
      </c>
    </row>
    <row r="71" spans="1:14" x14ac:dyDescent="0.25">
      <c r="A71" s="123" t="s">
        <v>212</v>
      </c>
      <c r="B71" s="214">
        <v>1.1249200000000002E-3</v>
      </c>
      <c r="C71" s="214">
        <v>3.3590882099999999</v>
      </c>
      <c r="D71" s="214">
        <v>0.53653961999999999</v>
      </c>
      <c r="E71" s="154"/>
      <c r="F71" s="123" t="s">
        <v>234</v>
      </c>
      <c r="G71" s="214">
        <v>3.261E-3</v>
      </c>
      <c r="H71" s="214">
        <v>1.4300000000000001E-3</v>
      </c>
      <c r="I71" s="214">
        <v>4.8989999999999997E-3</v>
      </c>
      <c r="J71" s="19"/>
      <c r="K71" s="123" t="s">
        <v>160</v>
      </c>
      <c r="L71" s="214">
        <v>0.87410918000000004</v>
      </c>
      <c r="M71" s="214">
        <v>9.7569920000000004E-2</v>
      </c>
      <c r="N71" s="214">
        <v>1.5688407200000001</v>
      </c>
    </row>
    <row r="72" spans="1:14" x14ac:dyDescent="0.25">
      <c r="A72" s="123" t="s">
        <v>103</v>
      </c>
      <c r="B72" s="214">
        <v>0.61974035999999999</v>
      </c>
      <c r="C72" s="214">
        <v>0.12746463999999999</v>
      </c>
      <c r="D72" s="214">
        <v>0.41451733000000002</v>
      </c>
      <c r="E72" s="154"/>
      <c r="F72" s="123" t="s">
        <v>107</v>
      </c>
      <c r="G72" s="214">
        <v>4.1669999999999997E-3</v>
      </c>
      <c r="H72" s="214">
        <v>6.9408000000000004E-3</v>
      </c>
      <c r="I72" s="214">
        <v>4.2789999999999998E-3</v>
      </c>
      <c r="J72" s="19"/>
      <c r="K72" s="123" t="s">
        <v>200</v>
      </c>
      <c r="L72" s="214">
        <v>0.43770421000000004</v>
      </c>
      <c r="M72" s="214">
        <v>1.797321E-2</v>
      </c>
      <c r="N72" s="214">
        <v>1.53872483</v>
      </c>
    </row>
    <row r="73" spans="1:14" x14ac:dyDescent="0.25">
      <c r="A73" s="123" t="s">
        <v>206</v>
      </c>
      <c r="B73" s="214">
        <v>0</v>
      </c>
      <c r="C73" s="214">
        <v>0</v>
      </c>
      <c r="D73" s="214">
        <v>0.32279405</v>
      </c>
      <c r="E73" s="154"/>
      <c r="F73" s="123" t="s">
        <v>75</v>
      </c>
      <c r="G73" s="214">
        <v>3.4999999999999997E-5</v>
      </c>
      <c r="H73" s="214">
        <v>1.7000000000000001E-4</v>
      </c>
      <c r="I73" s="214">
        <v>4.1976899999999996E-3</v>
      </c>
      <c r="J73" s="19"/>
      <c r="K73" s="123" t="s">
        <v>66</v>
      </c>
      <c r="L73" s="214">
        <v>1.49504076</v>
      </c>
      <c r="M73" s="214">
        <v>1.1134146200000001</v>
      </c>
      <c r="N73" s="214">
        <v>1.5002635600000001</v>
      </c>
    </row>
    <row r="74" spans="1:14" x14ac:dyDescent="0.25">
      <c r="A74" s="123" t="s">
        <v>114</v>
      </c>
      <c r="B74" s="214">
        <v>1.3437280000000001E-2</v>
      </c>
      <c r="C74" s="214">
        <v>1.0164799999999999E-3</v>
      </c>
      <c r="D74" s="214">
        <v>0.29902027000000003</v>
      </c>
      <c r="E74" s="154"/>
      <c r="F74" s="123" t="s">
        <v>67</v>
      </c>
      <c r="G74" s="214">
        <v>2.0000000000000001E-4</v>
      </c>
      <c r="H74" s="214">
        <v>6.3730000000000002E-3</v>
      </c>
      <c r="I74" s="214">
        <v>3.9899999999999996E-3</v>
      </c>
      <c r="J74" s="19"/>
      <c r="K74" s="123" t="s">
        <v>196</v>
      </c>
      <c r="L74" s="214">
        <v>6.4187346100000005</v>
      </c>
      <c r="M74" s="214">
        <v>0.32305604999999998</v>
      </c>
      <c r="N74" s="214">
        <v>1.3879054900000001</v>
      </c>
    </row>
    <row r="75" spans="1:14" x14ac:dyDescent="0.25">
      <c r="A75" s="123" t="s">
        <v>116</v>
      </c>
      <c r="B75" s="214">
        <v>3.8588200000000002E-3</v>
      </c>
      <c r="C75" s="214">
        <v>0.10312200000000001</v>
      </c>
      <c r="D75" s="214">
        <v>0.29855296999999997</v>
      </c>
      <c r="E75" s="154"/>
      <c r="F75" s="123" t="s">
        <v>174</v>
      </c>
      <c r="G75" s="214">
        <v>1.2099999999999999E-3</v>
      </c>
      <c r="H75" s="214">
        <v>2.9500000000000001E-4</v>
      </c>
      <c r="I75" s="214">
        <v>3.8789499999999999E-3</v>
      </c>
      <c r="J75" s="19"/>
      <c r="K75" s="123" t="s">
        <v>51</v>
      </c>
      <c r="L75" s="214">
        <v>3.3544387599999999</v>
      </c>
      <c r="M75" s="214">
        <v>1.4831409</v>
      </c>
      <c r="N75" s="214">
        <v>1.3825456</v>
      </c>
    </row>
    <row r="76" spans="1:14" x14ac:dyDescent="0.25">
      <c r="A76" s="123" t="s">
        <v>238</v>
      </c>
      <c r="B76" s="214">
        <v>3.1082950000000002E-2</v>
      </c>
      <c r="C76" s="214">
        <v>2.7136449999999999E-2</v>
      </c>
      <c r="D76" s="214">
        <v>0.27916943999999999</v>
      </c>
      <c r="E76" s="154"/>
      <c r="F76" s="123" t="s">
        <v>59</v>
      </c>
      <c r="G76" s="214">
        <v>0</v>
      </c>
      <c r="H76" s="214">
        <v>0</v>
      </c>
      <c r="I76" s="214">
        <v>3.1289499999999997E-3</v>
      </c>
      <c r="J76" s="19"/>
      <c r="K76" s="123" t="s">
        <v>226</v>
      </c>
      <c r="L76" s="214">
        <v>1.6877999999999999E-4</v>
      </c>
      <c r="M76" s="214">
        <v>7.6742720199999992</v>
      </c>
      <c r="N76" s="214">
        <v>1.3365469399999999</v>
      </c>
    </row>
    <row r="77" spans="1:14" x14ac:dyDescent="0.25">
      <c r="A77" s="123" t="s">
        <v>249</v>
      </c>
      <c r="B77" s="214">
        <v>3.7527999999999997E-4</v>
      </c>
      <c r="C77" s="214">
        <v>9.7037900000000003E-3</v>
      </c>
      <c r="D77" s="214">
        <v>0.23138982</v>
      </c>
      <c r="E77" s="154"/>
      <c r="F77" s="123" t="s">
        <v>539</v>
      </c>
      <c r="G77" s="214">
        <v>5.0000000000000002E-5</v>
      </c>
      <c r="H77" s="214">
        <v>3.88E-4</v>
      </c>
      <c r="I77" s="214">
        <v>3.0096699999999999E-3</v>
      </c>
      <c r="J77" s="19"/>
      <c r="K77" s="123" t="s">
        <v>202</v>
      </c>
      <c r="L77" s="214">
        <v>0.12164902000000001</v>
      </c>
      <c r="M77" s="214">
        <v>0.22675332000000001</v>
      </c>
      <c r="N77" s="214">
        <v>1.3197841000000001</v>
      </c>
    </row>
    <row r="78" spans="1:14" x14ac:dyDescent="0.25">
      <c r="A78" s="123" t="s">
        <v>237</v>
      </c>
      <c r="B78" s="214">
        <v>2.5220349999999999E-2</v>
      </c>
      <c r="C78" s="214">
        <v>7.842703999999999E-2</v>
      </c>
      <c r="D78" s="214">
        <v>0.2211243</v>
      </c>
      <c r="E78" s="154"/>
      <c r="F78" s="123" t="s">
        <v>220</v>
      </c>
      <c r="G78" s="214">
        <v>1.7000000000000001E-4</v>
      </c>
      <c r="H78" s="214">
        <v>0</v>
      </c>
      <c r="I78" s="214">
        <v>2.8836700000000001E-3</v>
      </c>
      <c r="J78" s="19"/>
      <c r="K78" s="123" t="s">
        <v>195</v>
      </c>
      <c r="L78" s="214">
        <v>1.3405084700000001</v>
      </c>
      <c r="M78" s="214">
        <v>1.8214306899999999</v>
      </c>
      <c r="N78" s="214">
        <v>1.1920702299999999</v>
      </c>
    </row>
    <row r="79" spans="1:14" x14ac:dyDescent="0.25">
      <c r="A79" s="123" t="s">
        <v>218</v>
      </c>
      <c r="B79" s="214">
        <v>34.626763109999999</v>
      </c>
      <c r="C79" s="214">
        <v>0.33978370000000002</v>
      </c>
      <c r="D79" s="214">
        <v>0.21894445000000001</v>
      </c>
      <c r="E79" s="154"/>
      <c r="F79" s="123" t="s">
        <v>63</v>
      </c>
      <c r="G79" s="214">
        <v>0</v>
      </c>
      <c r="H79" s="214">
        <v>5.49322E-3</v>
      </c>
      <c r="I79" s="214">
        <v>2.5055700000000004E-3</v>
      </c>
      <c r="J79" s="19"/>
      <c r="K79" s="123" t="s">
        <v>134</v>
      </c>
      <c r="L79" s="214">
        <v>2.0981682400000001</v>
      </c>
      <c r="M79" s="214">
        <v>0.24523879000000001</v>
      </c>
      <c r="N79" s="214">
        <v>1.1303852299999999</v>
      </c>
    </row>
    <row r="80" spans="1:14" x14ac:dyDescent="0.25">
      <c r="A80" s="123" t="s">
        <v>214</v>
      </c>
      <c r="B80" s="214">
        <v>0.18457730999999999</v>
      </c>
      <c r="C80" s="214">
        <v>0.55427682</v>
      </c>
      <c r="D80" s="214">
        <v>0.20040121</v>
      </c>
      <c r="E80" s="154"/>
      <c r="F80" s="123" t="s">
        <v>251</v>
      </c>
      <c r="G80" s="214">
        <v>2.0799999999999998E-3</v>
      </c>
      <c r="H80" s="214">
        <v>2.1354999999999999E-2</v>
      </c>
      <c r="I80" s="214">
        <v>2.1514299999999997E-3</v>
      </c>
      <c r="J80" s="19"/>
      <c r="K80" s="123" t="s">
        <v>212</v>
      </c>
      <c r="L80" s="214">
        <v>0.61901040000000007</v>
      </c>
      <c r="M80" s="214">
        <v>0.18265473999999998</v>
      </c>
      <c r="N80" s="214">
        <v>1.03605667</v>
      </c>
    </row>
    <row r="81" spans="1:14" x14ac:dyDescent="0.25">
      <c r="A81" s="123" t="s">
        <v>199</v>
      </c>
      <c r="B81" s="214">
        <v>4.0000000000000001E-3</v>
      </c>
      <c r="C81" s="214">
        <v>3.5814200000000001E-3</v>
      </c>
      <c r="D81" s="214">
        <v>0.19775846999999999</v>
      </c>
      <c r="E81" s="154"/>
      <c r="F81" s="123" t="s">
        <v>71</v>
      </c>
      <c r="G81" s="214">
        <v>6.5770000000000004E-3</v>
      </c>
      <c r="H81" s="214">
        <v>4.9969999999999997E-3</v>
      </c>
      <c r="I81" s="214">
        <v>2.075E-3</v>
      </c>
      <c r="J81" s="19"/>
      <c r="K81" s="123" t="s">
        <v>210</v>
      </c>
      <c r="L81" s="214">
        <v>0.11600147</v>
      </c>
      <c r="M81" s="214">
        <v>0.56765994999999991</v>
      </c>
      <c r="N81" s="214">
        <v>1.0356824</v>
      </c>
    </row>
    <row r="82" spans="1:14" x14ac:dyDescent="0.25">
      <c r="A82" s="123" t="s">
        <v>240</v>
      </c>
      <c r="B82" s="214">
        <v>0</v>
      </c>
      <c r="C82" s="214">
        <v>0.26920116999999999</v>
      </c>
      <c r="D82" s="214">
        <v>0.17416098999999999</v>
      </c>
      <c r="E82" s="154"/>
      <c r="F82" s="123" t="s">
        <v>37</v>
      </c>
      <c r="G82" s="214">
        <v>1.1620000000000001E-3</v>
      </c>
      <c r="H82" s="214">
        <v>2.0000000000000001E-4</v>
      </c>
      <c r="I82" s="214">
        <v>1.7979999999999999E-3</v>
      </c>
      <c r="J82" s="19"/>
      <c r="K82" s="123" t="s">
        <v>135</v>
      </c>
      <c r="L82" s="214">
        <v>8.6636804600000001</v>
      </c>
      <c r="M82" s="214">
        <v>0.97565201000000001</v>
      </c>
      <c r="N82" s="214">
        <v>0.93786768000000009</v>
      </c>
    </row>
    <row r="83" spans="1:14" x14ac:dyDescent="0.25">
      <c r="A83" s="123" t="s">
        <v>127</v>
      </c>
      <c r="B83" s="214">
        <v>0</v>
      </c>
      <c r="C83" s="214">
        <v>0</v>
      </c>
      <c r="D83" s="214">
        <v>0.16803787000000001</v>
      </c>
      <c r="E83" s="154"/>
      <c r="F83" s="123" t="s">
        <v>236</v>
      </c>
      <c r="G83" s="214">
        <v>1.0499999999999999E-3</v>
      </c>
      <c r="H83" s="214">
        <v>1.5349E-2</v>
      </c>
      <c r="I83" s="214">
        <v>1.67E-3</v>
      </c>
      <c r="J83" s="19"/>
      <c r="K83" s="123" t="s">
        <v>151</v>
      </c>
      <c r="L83" s="214">
        <v>0.28192400000000001</v>
      </c>
      <c r="M83" s="214">
        <v>1.10222</v>
      </c>
      <c r="N83" s="214">
        <v>0.84694999999999998</v>
      </c>
    </row>
    <row r="84" spans="1:14" x14ac:dyDescent="0.25">
      <c r="A84" s="123" t="s">
        <v>79</v>
      </c>
      <c r="B84" s="214">
        <v>0.33663084999999998</v>
      </c>
      <c r="C84" s="214">
        <v>0</v>
      </c>
      <c r="D84" s="214">
        <v>0.16350300000000001</v>
      </c>
      <c r="E84" s="154"/>
      <c r="F84" s="123" t="s">
        <v>171</v>
      </c>
      <c r="G84" s="214">
        <v>0</v>
      </c>
      <c r="H84" s="214">
        <v>0</v>
      </c>
      <c r="I84" s="214">
        <v>1.6481199999999999E-3</v>
      </c>
      <c r="J84" s="19"/>
      <c r="K84" s="123" t="s">
        <v>4</v>
      </c>
      <c r="L84" s="214">
        <v>1.7090727299999999</v>
      </c>
      <c r="M84" s="214">
        <v>1.61822482</v>
      </c>
      <c r="N84" s="214">
        <v>0.80991760999999995</v>
      </c>
    </row>
    <row r="85" spans="1:14" x14ac:dyDescent="0.25">
      <c r="A85" s="123" t="s">
        <v>177</v>
      </c>
      <c r="B85" s="214">
        <v>0</v>
      </c>
      <c r="C85" s="214">
        <v>0</v>
      </c>
      <c r="D85" s="214">
        <v>0.16222810999999998</v>
      </c>
      <c r="E85" s="154"/>
      <c r="F85" s="123" t="s">
        <v>190</v>
      </c>
      <c r="G85" s="214">
        <v>0</v>
      </c>
      <c r="H85" s="214">
        <v>0</v>
      </c>
      <c r="I85" s="214">
        <v>1.4844000000000001E-3</v>
      </c>
      <c r="J85" s="19"/>
      <c r="K85" s="123" t="s">
        <v>185</v>
      </c>
      <c r="L85" s="214">
        <v>6.3580045999999992</v>
      </c>
      <c r="M85" s="214">
        <v>0.28743110999999999</v>
      </c>
      <c r="N85" s="214">
        <v>0.74094164000000007</v>
      </c>
    </row>
    <row r="86" spans="1:14" x14ac:dyDescent="0.25">
      <c r="A86" s="123" t="s">
        <v>180</v>
      </c>
      <c r="B86" s="214">
        <v>0.43203615999999995</v>
      </c>
      <c r="C86" s="214">
        <v>1.46208469</v>
      </c>
      <c r="D86" s="214">
        <v>0.14481517999999999</v>
      </c>
      <c r="E86" s="154"/>
      <c r="F86" s="123" t="s">
        <v>73</v>
      </c>
      <c r="G86" s="214">
        <v>0</v>
      </c>
      <c r="H86" s="214">
        <v>0</v>
      </c>
      <c r="I86" s="214">
        <v>1.4499999999999999E-3</v>
      </c>
      <c r="J86" s="19"/>
      <c r="K86" s="123" t="s">
        <v>74</v>
      </c>
      <c r="L86" s="214">
        <v>0</v>
      </c>
      <c r="M86" s="214">
        <v>0.59119538999999999</v>
      </c>
      <c r="N86" s="214">
        <v>0.73577318000000003</v>
      </c>
    </row>
    <row r="87" spans="1:14" x14ac:dyDescent="0.25">
      <c r="A87" s="123" t="s">
        <v>122</v>
      </c>
      <c r="B87" s="214">
        <v>0.45879378000000004</v>
      </c>
      <c r="C87" s="214">
        <v>0.72123988999999999</v>
      </c>
      <c r="D87" s="214">
        <v>0.13574992000000002</v>
      </c>
      <c r="E87" s="154"/>
      <c r="F87" s="123" t="s">
        <v>108</v>
      </c>
      <c r="G87" s="214">
        <v>0</v>
      </c>
      <c r="H87" s="214">
        <v>8.3280999999999991E-4</v>
      </c>
      <c r="I87" s="214">
        <v>1.204E-3</v>
      </c>
      <c r="J87" s="19"/>
      <c r="K87" s="123" t="s">
        <v>192</v>
      </c>
      <c r="L87" s="214">
        <v>1.5631199999999999E-3</v>
      </c>
      <c r="M87" s="214">
        <v>5.0000000000000001E-3</v>
      </c>
      <c r="N87" s="214">
        <v>0.72224255000000004</v>
      </c>
    </row>
    <row r="88" spans="1:14" x14ac:dyDescent="0.25">
      <c r="A88" s="123" t="s">
        <v>92</v>
      </c>
      <c r="B88" s="214">
        <v>0</v>
      </c>
      <c r="C88" s="214">
        <v>0</v>
      </c>
      <c r="D88" s="214">
        <v>0.1245</v>
      </c>
      <c r="E88" s="154"/>
      <c r="F88" s="123" t="s">
        <v>233</v>
      </c>
      <c r="G88" s="214">
        <v>2.1999999999999999E-2</v>
      </c>
      <c r="H88" s="214">
        <v>1.4144E-2</v>
      </c>
      <c r="I88" s="214">
        <v>1.1950000000000001E-3</v>
      </c>
      <c r="J88" s="19"/>
      <c r="K88" s="123" t="s">
        <v>89</v>
      </c>
      <c r="L88" s="214">
        <v>0.29419730999999999</v>
      </c>
      <c r="M88" s="214">
        <v>0.77884740000000008</v>
      </c>
      <c r="N88" s="214">
        <v>0.71055212000000001</v>
      </c>
    </row>
    <row r="89" spans="1:14" x14ac:dyDescent="0.25">
      <c r="A89" s="123" t="s">
        <v>35</v>
      </c>
      <c r="B89" s="214">
        <v>6.3976270000000002E-2</v>
      </c>
      <c r="C89" s="214">
        <v>0.34946149999999998</v>
      </c>
      <c r="D89" s="214">
        <v>0.12376804</v>
      </c>
      <c r="E89" s="154"/>
      <c r="F89" s="123" t="s">
        <v>123</v>
      </c>
      <c r="G89" s="214">
        <v>2.9655599999999999E-3</v>
      </c>
      <c r="H89" s="214">
        <v>1.2999999999999999E-4</v>
      </c>
      <c r="I89" s="214">
        <v>1.1100000000000001E-3</v>
      </c>
      <c r="J89" s="19"/>
      <c r="K89" s="123" t="s">
        <v>194</v>
      </c>
      <c r="L89" s="214">
        <v>7.5082437300000002</v>
      </c>
      <c r="M89" s="214">
        <v>0.51371575000000003</v>
      </c>
      <c r="N89" s="214">
        <v>0.69356574000000004</v>
      </c>
    </row>
    <row r="90" spans="1:14" x14ac:dyDescent="0.25">
      <c r="A90" s="123" t="s">
        <v>183</v>
      </c>
      <c r="B90" s="214">
        <v>0</v>
      </c>
      <c r="C90" s="214">
        <v>0.15268189999999998</v>
      </c>
      <c r="D90" s="214">
        <v>9.9650009999999997E-2</v>
      </c>
      <c r="E90" s="154"/>
      <c r="F90" s="123" t="s">
        <v>42</v>
      </c>
      <c r="G90" s="214">
        <v>0</v>
      </c>
      <c r="H90" s="214">
        <v>0</v>
      </c>
      <c r="I90" s="214">
        <v>1.0764500000000001E-3</v>
      </c>
      <c r="J90" s="19"/>
      <c r="K90" s="123" t="s">
        <v>3</v>
      </c>
      <c r="L90" s="214">
        <v>0.68749142000000008</v>
      </c>
      <c r="M90" s="214">
        <v>0.86930600000000002</v>
      </c>
      <c r="N90" s="214">
        <v>0.67693999999999999</v>
      </c>
    </row>
    <row r="91" spans="1:14" x14ac:dyDescent="0.25">
      <c r="A91" s="123" t="s">
        <v>155</v>
      </c>
      <c r="B91" s="214">
        <v>0</v>
      </c>
      <c r="C91" s="214">
        <v>0</v>
      </c>
      <c r="D91" s="214">
        <v>9.8706009999999997E-2</v>
      </c>
      <c r="E91" s="154"/>
      <c r="F91" s="123" t="s">
        <v>221</v>
      </c>
      <c r="G91" s="214">
        <v>0</v>
      </c>
      <c r="H91" s="214">
        <v>2.3140000000000001E-3</v>
      </c>
      <c r="I91" s="214">
        <v>1E-3</v>
      </c>
      <c r="J91" s="19"/>
      <c r="K91" s="123" t="s">
        <v>122</v>
      </c>
      <c r="L91" s="214">
        <v>5.5852239999999997E-2</v>
      </c>
      <c r="M91" s="214">
        <v>5.2583249999999998E-2</v>
      </c>
      <c r="N91" s="214">
        <v>0.61730516000000002</v>
      </c>
    </row>
    <row r="92" spans="1:14" x14ac:dyDescent="0.25">
      <c r="A92" s="123" t="s">
        <v>252</v>
      </c>
      <c r="B92" s="214">
        <v>3.5803300000000003E-2</v>
      </c>
      <c r="C92" s="214">
        <v>0.95184232999999996</v>
      </c>
      <c r="D92" s="214">
        <v>8.509659E-2</v>
      </c>
      <c r="E92" s="154"/>
      <c r="F92" s="123" t="s">
        <v>241</v>
      </c>
      <c r="G92" s="214">
        <v>0</v>
      </c>
      <c r="H92" s="214">
        <v>4.9994999999999998E-2</v>
      </c>
      <c r="I92" s="214">
        <v>9.4983000000000003E-4</v>
      </c>
      <c r="J92" s="19"/>
      <c r="K92" s="123" t="s">
        <v>148</v>
      </c>
      <c r="L92" s="214">
        <v>1.5472698999999999</v>
      </c>
      <c r="M92" s="214">
        <v>0.3855093</v>
      </c>
      <c r="N92" s="214">
        <v>0.57456139000000006</v>
      </c>
    </row>
    <row r="93" spans="1:14" x14ac:dyDescent="0.25">
      <c r="A93" s="123" t="s">
        <v>235</v>
      </c>
      <c r="B93" s="214">
        <v>7.5226800000000003E-3</v>
      </c>
      <c r="C93" s="214">
        <v>3.4928160000000007E-2</v>
      </c>
      <c r="D93" s="214">
        <v>8.1995820000000011E-2</v>
      </c>
      <c r="E93" s="154"/>
      <c r="F93" s="123" t="s">
        <v>36</v>
      </c>
      <c r="G93" s="214">
        <v>3.2899999999999997E-4</v>
      </c>
      <c r="H93" s="214">
        <v>1.1986099999999999E-3</v>
      </c>
      <c r="I93" s="214">
        <v>7.7973000000000007E-4</v>
      </c>
      <c r="J93" s="19"/>
      <c r="K93" s="123" t="s">
        <v>105</v>
      </c>
      <c r="L93" s="214">
        <v>0.62876697999999998</v>
      </c>
      <c r="M93" s="214">
        <v>9.1721999999999998E-2</v>
      </c>
      <c r="N93" s="214">
        <v>0.54557046999999992</v>
      </c>
    </row>
    <row r="94" spans="1:14" x14ac:dyDescent="0.25">
      <c r="A94" s="123" t="s">
        <v>123</v>
      </c>
      <c r="B94" s="214">
        <v>0.13960196</v>
      </c>
      <c r="C94" s="214">
        <v>0.11014497999999999</v>
      </c>
      <c r="D94" s="214">
        <v>8.1332100000000004E-2</v>
      </c>
      <c r="E94" s="154"/>
      <c r="F94" s="123" t="s">
        <v>173</v>
      </c>
      <c r="G94" s="214">
        <v>9.0000000000000006E-5</v>
      </c>
      <c r="H94" s="214">
        <v>0</v>
      </c>
      <c r="I94" s="214">
        <v>7.1147000000000007E-4</v>
      </c>
      <c r="J94" s="19"/>
      <c r="K94" s="123" t="s">
        <v>240</v>
      </c>
      <c r="L94" s="214">
        <v>0.64794708000000001</v>
      </c>
      <c r="M94" s="214">
        <v>1.676264</v>
      </c>
      <c r="N94" s="214">
        <v>0.50746203999999995</v>
      </c>
    </row>
    <row r="95" spans="1:14" x14ac:dyDescent="0.25">
      <c r="A95" s="123" t="s">
        <v>233</v>
      </c>
      <c r="B95" s="214">
        <v>0</v>
      </c>
      <c r="C95" s="214">
        <v>0</v>
      </c>
      <c r="D95" s="214">
        <v>7.9957679999999989E-2</v>
      </c>
      <c r="E95" s="154"/>
      <c r="F95" s="123" t="s">
        <v>35</v>
      </c>
      <c r="G95" s="214">
        <v>0.17294361999999999</v>
      </c>
      <c r="H95" s="214">
        <v>4.47E-3</v>
      </c>
      <c r="I95" s="214">
        <v>6.6190999999999993E-4</v>
      </c>
      <c r="J95" s="19"/>
      <c r="K95" s="123" t="s">
        <v>147</v>
      </c>
      <c r="L95" s="214">
        <v>0.98903058999999993</v>
      </c>
      <c r="M95" s="214">
        <v>0.52066199999999996</v>
      </c>
      <c r="N95" s="214">
        <v>0.50093840999999995</v>
      </c>
    </row>
    <row r="96" spans="1:14" x14ac:dyDescent="0.25">
      <c r="A96" s="123" t="s">
        <v>121</v>
      </c>
      <c r="B96" s="214">
        <v>4.1410669999999997E-2</v>
      </c>
      <c r="C96" s="214">
        <v>1.059793E-2</v>
      </c>
      <c r="D96" s="214">
        <v>7.8506220000000002E-2</v>
      </c>
      <c r="E96" s="154"/>
      <c r="F96" s="123" t="s">
        <v>134</v>
      </c>
      <c r="G96" s="214">
        <v>5.8900000000000001E-4</v>
      </c>
      <c r="H96" s="214">
        <v>2.3499999999999999E-4</v>
      </c>
      <c r="I96" s="214">
        <v>6.4999999999999997E-4</v>
      </c>
      <c r="J96" s="19"/>
      <c r="K96" s="123" t="s">
        <v>130</v>
      </c>
      <c r="L96" s="214">
        <v>1.1456524299999999</v>
      </c>
      <c r="M96" s="214">
        <v>1.0277451800000001</v>
      </c>
      <c r="N96" s="214">
        <v>0.46848559000000001</v>
      </c>
    </row>
    <row r="97" spans="1:14" x14ac:dyDescent="0.25">
      <c r="A97" s="123" t="s">
        <v>194</v>
      </c>
      <c r="B97" s="214">
        <v>0.22438466000000001</v>
      </c>
      <c r="C97" s="214">
        <v>7.2845580000000007E-2</v>
      </c>
      <c r="D97" s="214">
        <v>7.7379460000000011E-2</v>
      </c>
      <c r="E97" s="154"/>
      <c r="F97" s="123" t="s">
        <v>106</v>
      </c>
      <c r="G97" s="214">
        <v>0.14694099999999999</v>
      </c>
      <c r="H97" s="214">
        <v>0.57086400000000004</v>
      </c>
      <c r="I97" s="214">
        <v>5.5999999999999995E-4</v>
      </c>
      <c r="J97" s="19"/>
      <c r="K97" s="123" t="s">
        <v>103</v>
      </c>
      <c r="L97" s="214">
        <v>0.32744988000000003</v>
      </c>
      <c r="M97" s="214">
        <v>1.06281246</v>
      </c>
      <c r="N97" s="214">
        <v>0.46827727000000002</v>
      </c>
    </row>
    <row r="98" spans="1:14" x14ac:dyDescent="0.25">
      <c r="A98" s="123" t="s">
        <v>204</v>
      </c>
      <c r="B98" s="214">
        <v>1.1104940000000001E-2</v>
      </c>
      <c r="C98" s="214">
        <v>0</v>
      </c>
      <c r="D98" s="214">
        <v>7.1939030000000001E-2</v>
      </c>
      <c r="E98" s="154"/>
      <c r="F98" s="123" t="s">
        <v>12</v>
      </c>
      <c r="G98" s="214">
        <v>1.8779580000000001E-2</v>
      </c>
      <c r="H98" s="214">
        <v>3.921516</v>
      </c>
      <c r="I98" s="214">
        <v>5.5000000000000003E-4</v>
      </c>
      <c r="J98" s="19"/>
      <c r="K98" s="123" t="s">
        <v>5</v>
      </c>
      <c r="L98" s="214">
        <v>0.34846540999999998</v>
      </c>
      <c r="M98" s="214">
        <v>4.1852300000000002E-2</v>
      </c>
      <c r="N98" s="214">
        <v>0.43603717999999997</v>
      </c>
    </row>
    <row r="99" spans="1:14" x14ac:dyDescent="0.25">
      <c r="A99" s="123" t="s">
        <v>129</v>
      </c>
      <c r="B99" s="214">
        <v>0.63407668000000006</v>
      </c>
      <c r="C99" s="214">
        <v>8.5800000000000008E-3</v>
      </c>
      <c r="D99" s="214">
        <v>5.9799999999999999E-2</v>
      </c>
      <c r="E99" s="154"/>
      <c r="F99" s="123" t="s">
        <v>47</v>
      </c>
      <c r="G99" s="214">
        <v>5.9100000000000005E-4</v>
      </c>
      <c r="H99" s="214">
        <v>6.0000000000000002E-5</v>
      </c>
      <c r="I99" s="214">
        <v>5.4199999999999995E-4</v>
      </c>
      <c r="J99" s="19"/>
      <c r="K99" s="123" t="s">
        <v>60</v>
      </c>
      <c r="L99" s="214">
        <v>0.48814000000000002</v>
      </c>
      <c r="M99" s="214">
        <v>0.36716399999999999</v>
      </c>
      <c r="N99" s="214">
        <v>0.40705999999999998</v>
      </c>
    </row>
    <row r="100" spans="1:14" x14ac:dyDescent="0.25">
      <c r="A100" s="123" t="s">
        <v>117</v>
      </c>
      <c r="B100" s="214">
        <v>4.3520830000000003E-2</v>
      </c>
      <c r="C100" s="214">
        <v>0.12129543</v>
      </c>
      <c r="D100" s="214">
        <v>5.7483449999999998E-2</v>
      </c>
      <c r="E100" s="154"/>
      <c r="F100" s="123" t="s">
        <v>148</v>
      </c>
      <c r="G100" s="214">
        <v>0</v>
      </c>
      <c r="H100" s="214">
        <v>0.141295</v>
      </c>
      <c r="I100" s="214">
        <v>4.5181999999999997E-4</v>
      </c>
      <c r="J100" s="19"/>
      <c r="K100" s="123" t="s">
        <v>214</v>
      </c>
      <c r="L100" s="214">
        <v>2.3493849</v>
      </c>
      <c r="M100" s="214">
        <v>0.73665716000000003</v>
      </c>
      <c r="N100" s="214">
        <v>0.40388383</v>
      </c>
    </row>
    <row r="101" spans="1:14" x14ac:dyDescent="0.25">
      <c r="A101" s="123" t="s">
        <v>30</v>
      </c>
      <c r="B101" s="214">
        <v>2.918428E-2</v>
      </c>
      <c r="C101" s="214">
        <v>1.215872E-2</v>
      </c>
      <c r="D101" s="214">
        <v>5.439865E-2</v>
      </c>
      <c r="E101" s="154"/>
      <c r="F101" s="123" t="s">
        <v>3</v>
      </c>
      <c r="G101" s="214">
        <v>2.0000000000000001E-4</v>
      </c>
      <c r="H101" s="214">
        <v>0.10235232000000001</v>
      </c>
      <c r="I101" s="214">
        <v>3.5E-4</v>
      </c>
      <c r="J101" s="19"/>
      <c r="K101" s="123" t="s">
        <v>117</v>
      </c>
      <c r="L101" s="214">
        <v>0.70375957</v>
      </c>
      <c r="M101" s="214">
        <v>5.1917890000000001E-2</v>
      </c>
      <c r="N101" s="214">
        <v>0.39285093999999998</v>
      </c>
    </row>
    <row r="102" spans="1:14" x14ac:dyDescent="0.25">
      <c r="A102" s="123" t="s">
        <v>135</v>
      </c>
      <c r="B102" s="214">
        <v>0.13331242999999998</v>
      </c>
      <c r="C102" s="214">
        <v>2.6569470000000001E-2</v>
      </c>
      <c r="D102" s="214">
        <v>5.150946E-2</v>
      </c>
      <c r="E102" s="154"/>
      <c r="F102" s="123" t="s">
        <v>33</v>
      </c>
      <c r="G102" s="214">
        <v>1.1100000000000001E-3</v>
      </c>
      <c r="H102" s="214">
        <v>5.0500000000000002E-4</v>
      </c>
      <c r="I102" s="214">
        <v>3.3599999999999998E-4</v>
      </c>
      <c r="J102" s="19"/>
      <c r="K102" s="123" t="s">
        <v>174</v>
      </c>
      <c r="L102" s="214">
        <v>0.57714619999999994</v>
      </c>
      <c r="M102" s="214">
        <v>0.49959184000000001</v>
      </c>
      <c r="N102" s="214">
        <v>0.39031628000000002</v>
      </c>
    </row>
    <row r="103" spans="1:14" x14ac:dyDescent="0.25">
      <c r="A103" s="123" t="s">
        <v>7</v>
      </c>
      <c r="B103" s="214">
        <v>1.9499599999999999E-3</v>
      </c>
      <c r="C103" s="214">
        <v>1.7524990000000001E-2</v>
      </c>
      <c r="D103" s="214">
        <v>4.9477639999999996E-2</v>
      </c>
      <c r="E103" s="154"/>
      <c r="F103" s="123" t="s">
        <v>4</v>
      </c>
      <c r="G103" s="214">
        <v>0</v>
      </c>
      <c r="H103" s="214">
        <v>0</v>
      </c>
      <c r="I103" s="214">
        <v>3.2000000000000003E-4</v>
      </c>
      <c r="J103" s="19"/>
      <c r="K103" s="123" t="s">
        <v>193</v>
      </c>
      <c r="L103" s="214">
        <v>4.0248800000000001E-2</v>
      </c>
      <c r="M103" s="214">
        <v>2.788626E-2</v>
      </c>
      <c r="N103" s="214">
        <v>0.38114809999999999</v>
      </c>
    </row>
    <row r="104" spans="1:14" x14ac:dyDescent="0.25">
      <c r="A104" s="123" t="s">
        <v>256</v>
      </c>
      <c r="B104" s="214">
        <v>3.9612699999999994E-2</v>
      </c>
      <c r="C104" s="214">
        <v>3.9363910000000002E-2</v>
      </c>
      <c r="D104" s="214">
        <v>4.5490820000000001E-2</v>
      </c>
      <c r="E104" s="154"/>
      <c r="F104" s="123" t="s">
        <v>32</v>
      </c>
      <c r="G104" s="214">
        <v>4.6115600000000007E-3</v>
      </c>
      <c r="H104" s="214">
        <v>4.5393000000000001E-4</v>
      </c>
      <c r="I104" s="214">
        <v>2.8299999999999999E-4</v>
      </c>
      <c r="J104" s="19"/>
      <c r="K104" s="123" t="s">
        <v>256</v>
      </c>
      <c r="L104" s="214">
        <v>0.20129053</v>
      </c>
      <c r="M104" s="214">
        <v>0.67660089000000001</v>
      </c>
      <c r="N104" s="214">
        <v>0.37391646000000001</v>
      </c>
    </row>
    <row r="105" spans="1:14" x14ac:dyDescent="0.25">
      <c r="A105" s="123" t="s">
        <v>228</v>
      </c>
      <c r="B105" s="214">
        <v>0</v>
      </c>
      <c r="C105" s="214">
        <v>1.087307E-2</v>
      </c>
      <c r="D105" s="214">
        <v>4.5132680000000001E-2</v>
      </c>
      <c r="E105" s="154"/>
      <c r="F105" s="123" t="s">
        <v>149</v>
      </c>
      <c r="G105" s="214">
        <v>3.4000000000000002E-4</v>
      </c>
      <c r="H105" s="214">
        <v>1.1022000000000001E-2</v>
      </c>
      <c r="I105" s="214">
        <v>2.7999999999999998E-4</v>
      </c>
      <c r="J105" s="19"/>
      <c r="K105" s="123" t="s">
        <v>128</v>
      </c>
      <c r="L105" s="214">
        <v>0.24849557</v>
      </c>
      <c r="M105" s="214">
        <v>7.0544800000000005E-2</v>
      </c>
      <c r="N105" s="214">
        <v>0.3684056</v>
      </c>
    </row>
    <row r="106" spans="1:14" x14ac:dyDescent="0.25">
      <c r="A106" s="123" t="s">
        <v>144</v>
      </c>
      <c r="B106" s="214">
        <v>0</v>
      </c>
      <c r="C106" s="214">
        <v>0.25631986000000001</v>
      </c>
      <c r="D106" s="214">
        <v>4.4755010000000005E-2</v>
      </c>
      <c r="E106" s="154"/>
      <c r="F106" s="123" t="s">
        <v>122</v>
      </c>
      <c r="G106" s="214">
        <v>1.7E-5</v>
      </c>
      <c r="H106" s="214">
        <v>6.4811000000000003E-4</v>
      </c>
      <c r="I106" s="214">
        <v>2.7E-4</v>
      </c>
      <c r="J106" s="19"/>
      <c r="K106" s="123" t="s">
        <v>249</v>
      </c>
      <c r="L106" s="214">
        <v>0.50537471</v>
      </c>
      <c r="M106" s="214">
        <v>0.28982240999999997</v>
      </c>
      <c r="N106" s="214">
        <v>0.33842678000000004</v>
      </c>
    </row>
    <row r="107" spans="1:14" x14ac:dyDescent="0.25">
      <c r="A107" s="123" t="s">
        <v>205</v>
      </c>
      <c r="B107" s="214">
        <v>1E-3</v>
      </c>
      <c r="C107" s="214">
        <v>0</v>
      </c>
      <c r="D107" s="214">
        <v>4.1631250000000002E-2</v>
      </c>
      <c r="E107" s="154"/>
      <c r="F107" s="123" t="s">
        <v>97</v>
      </c>
      <c r="G107" s="214">
        <v>0</v>
      </c>
      <c r="H107" s="214">
        <v>2.1019000000000003E-3</v>
      </c>
      <c r="I107" s="214">
        <v>2.5000000000000001E-4</v>
      </c>
      <c r="J107" s="19"/>
      <c r="K107" s="123" t="s">
        <v>95</v>
      </c>
      <c r="L107" s="214">
        <v>0.37740470000000004</v>
      </c>
      <c r="M107" s="214">
        <v>1.3623950600000001</v>
      </c>
      <c r="N107" s="214">
        <v>0.33510645999999999</v>
      </c>
    </row>
    <row r="108" spans="1:14" x14ac:dyDescent="0.25">
      <c r="A108" s="123" t="s">
        <v>104</v>
      </c>
      <c r="B108" s="214">
        <v>1.7595650000000001E-2</v>
      </c>
      <c r="C108" s="214">
        <v>5.0097790000000003E-2</v>
      </c>
      <c r="D108" s="214">
        <v>4.0180529999999999E-2</v>
      </c>
      <c r="E108" s="154"/>
      <c r="F108" s="123" t="s">
        <v>109</v>
      </c>
      <c r="G108" s="214">
        <v>1.4999999999999999E-4</v>
      </c>
      <c r="H108" s="214">
        <v>0</v>
      </c>
      <c r="I108" s="214">
        <v>2.2000000000000001E-4</v>
      </c>
      <c r="J108" s="19"/>
      <c r="K108" s="123" t="s">
        <v>142</v>
      </c>
      <c r="L108" s="214">
        <v>1.3969325800000001</v>
      </c>
      <c r="M108" s="214">
        <v>0.13269021</v>
      </c>
      <c r="N108" s="214">
        <v>0.31229758000000002</v>
      </c>
    </row>
    <row r="109" spans="1:14" x14ac:dyDescent="0.25">
      <c r="A109" s="123" t="s">
        <v>107</v>
      </c>
      <c r="B109" s="214">
        <v>0</v>
      </c>
      <c r="C109" s="214">
        <v>5.7324999999999997E-3</v>
      </c>
      <c r="D109" s="214">
        <v>3.590206E-2</v>
      </c>
      <c r="E109" s="154"/>
      <c r="F109" s="123" t="s">
        <v>252</v>
      </c>
      <c r="G109" s="214">
        <v>4.6000000000000001E-4</v>
      </c>
      <c r="H109" s="214">
        <v>7.4899999999999999E-4</v>
      </c>
      <c r="I109" s="214">
        <v>2.0799999999999999E-4</v>
      </c>
      <c r="J109" s="19"/>
      <c r="K109" s="123" t="s">
        <v>180</v>
      </c>
      <c r="L109" s="214">
        <v>0.71268343000000001</v>
      </c>
      <c r="M109" s="214">
        <v>8.1664580000000001E-2</v>
      </c>
      <c r="N109" s="214">
        <v>0.29704037999999999</v>
      </c>
    </row>
    <row r="110" spans="1:14" x14ac:dyDescent="0.25">
      <c r="A110" s="123" t="s">
        <v>59</v>
      </c>
      <c r="B110" s="214">
        <v>2.8388E-2</v>
      </c>
      <c r="C110" s="214">
        <v>1.6136149999999998E-2</v>
      </c>
      <c r="D110" s="214">
        <v>3.2399629999999999E-2</v>
      </c>
      <c r="E110" s="154"/>
      <c r="F110" s="123" t="s">
        <v>212</v>
      </c>
      <c r="G110" s="214">
        <v>8.2715999999999996E-4</v>
      </c>
      <c r="H110" s="214">
        <v>9.6177000000000003E-4</v>
      </c>
      <c r="I110" s="214">
        <v>2.0000000000000001E-4</v>
      </c>
      <c r="J110" s="19"/>
      <c r="K110" s="123" t="s">
        <v>197</v>
      </c>
      <c r="L110" s="214">
        <v>3.1372912999999998</v>
      </c>
      <c r="M110" s="214">
        <v>0.27207284999999998</v>
      </c>
      <c r="N110" s="214">
        <v>0.29330927000000001</v>
      </c>
    </row>
    <row r="111" spans="1:14" x14ac:dyDescent="0.25">
      <c r="A111" s="123" t="s">
        <v>20</v>
      </c>
      <c r="B111" s="214">
        <v>0.27196459000000001</v>
      </c>
      <c r="C111" s="214">
        <v>2.0768470000000001E-2</v>
      </c>
      <c r="D111" s="214">
        <v>2.9274709999999999E-2</v>
      </c>
      <c r="E111" s="154"/>
      <c r="F111" s="123" t="s">
        <v>150</v>
      </c>
      <c r="G111" s="214">
        <v>0</v>
      </c>
      <c r="H111" s="214">
        <v>1.3999999999999999E-4</v>
      </c>
      <c r="I111" s="214">
        <v>1.8900000000000001E-4</v>
      </c>
      <c r="J111" s="19"/>
      <c r="K111" s="123" t="s">
        <v>93</v>
      </c>
      <c r="L111" s="214">
        <v>1.242E-2</v>
      </c>
      <c r="M111" s="214">
        <v>0.10506172</v>
      </c>
      <c r="N111" s="214">
        <v>0.28842400000000001</v>
      </c>
    </row>
    <row r="112" spans="1:14" x14ac:dyDescent="0.25">
      <c r="A112" s="123" t="s">
        <v>39</v>
      </c>
      <c r="B112" s="214">
        <v>9.0134880000000001E-2</v>
      </c>
      <c r="C112" s="214">
        <v>4.0556250000000002E-2</v>
      </c>
      <c r="D112" s="214">
        <v>2.8688000000000002E-2</v>
      </c>
      <c r="E112" s="154"/>
      <c r="F112" s="123" t="s">
        <v>30</v>
      </c>
      <c r="G112" s="214">
        <v>1.18E-4</v>
      </c>
      <c r="H112" s="214">
        <v>1.222E-3</v>
      </c>
      <c r="I112" s="214">
        <v>1.74E-4</v>
      </c>
      <c r="J112" s="19"/>
      <c r="K112" s="123" t="s">
        <v>6</v>
      </c>
      <c r="L112" s="214">
        <v>0.34916383000000001</v>
      </c>
      <c r="M112" s="214">
        <v>0.56904393999999991</v>
      </c>
      <c r="N112" s="214">
        <v>0.26330733000000001</v>
      </c>
    </row>
    <row r="113" spans="1:14" x14ac:dyDescent="0.25">
      <c r="A113" s="123" t="s">
        <v>105</v>
      </c>
      <c r="B113" s="214">
        <v>9.845350000000001E-3</v>
      </c>
      <c r="C113" s="214">
        <v>3.967789E-2</v>
      </c>
      <c r="D113" s="214">
        <v>2.5470900000000001E-2</v>
      </c>
      <c r="E113" s="154"/>
      <c r="F113" s="123" t="s">
        <v>142</v>
      </c>
      <c r="G113" s="214">
        <v>0</v>
      </c>
      <c r="H113" s="214">
        <v>5.8451999999999994E-4</v>
      </c>
      <c r="I113" s="214">
        <v>1.6068000000000001E-4</v>
      </c>
      <c r="J113" s="19"/>
      <c r="K113" s="123" t="s">
        <v>252</v>
      </c>
      <c r="L113" s="214">
        <v>0.27777723999999998</v>
      </c>
      <c r="M113" s="214">
        <v>0.16514513</v>
      </c>
      <c r="N113" s="214">
        <v>0.26319256000000002</v>
      </c>
    </row>
    <row r="114" spans="1:14" x14ac:dyDescent="0.25">
      <c r="A114" s="123" t="s">
        <v>159</v>
      </c>
      <c r="B114" s="214">
        <v>0</v>
      </c>
      <c r="C114" s="214">
        <v>0</v>
      </c>
      <c r="D114" s="214">
        <v>2.5352779999999998E-2</v>
      </c>
      <c r="E114" s="154"/>
      <c r="F114" s="123" t="s">
        <v>214</v>
      </c>
      <c r="G114" s="214">
        <v>2E-3</v>
      </c>
      <c r="H114" s="214">
        <v>0</v>
      </c>
      <c r="I114" s="214">
        <v>1.4999999999999999E-4</v>
      </c>
      <c r="J114" s="19"/>
      <c r="K114" s="123" t="s">
        <v>237</v>
      </c>
      <c r="L114" s="214">
        <v>1.99844197</v>
      </c>
      <c r="M114" s="214">
        <v>0.14724153000000001</v>
      </c>
      <c r="N114" s="214">
        <v>0.26026325</v>
      </c>
    </row>
    <row r="115" spans="1:14" x14ac:dyDescent="0.25">
      <c r="A115" s="123" t="s">
        <v>36</v>
      </c>
      <c r="B115" s="214">
        <v>0.10738399</v>
      </c>
      <c r="C115" s="214">
        <v>0.28930787000000002</v>
      </c>
      <c r="D115" s="214">
        <v>2.423022E-2</v>
      </c>
      <c r="E115" s="154"/>
      <c r="F115" s="123" t="s">
        <v>199</v>
      </c>
      <c r="G115" s="214">
        <v>1.9812E-2</v>
      </c>
      <c r="H115" s="214">
        <v>5.1691300000000001E-3</v>
      </c>
      <c r="I115" s="214">
        <v>1.2E-4</v>
      </c>
      <c r="J115" s="19"/>
      <c r="K115" s="123" t="s">
        <v>201</v>
      </c>
      <c r="L115" s="214">
        <v>1.0892779299999999</v>
      </c>
      <c r="M115" s="214">
        <v>0.35735055999999998</v>
      </c>
      <c r="N115" s="214">
        <v>0.25954764000000002</v>
      </c>
    </row>
    <row r="116" spans="1:14" x14ac:dyDescent="0.25">
      <c r="A116" s="123" t="s">
        <v>229</v>
      </c>
      <c r="B116" s="214">
        <v>9.4900899999999996E-3</v>
      </c>
      <c r="C116" s="214">
        <v>0.15427841</v>
      </c>
      <c r="D116" s="214">
        <v>2.383772E-2</v>
      </c>
      <c r="E116" s="154"/>
      <c r="F116" s="123" t="s">
        <v>138</v>
      </c>
      <c r="G116" s="214">
        <v>0</v>
      </c>
      <c r="H116" s="214">
        <v>3.2100000000000002E-3</v>
      </c>
      <c r="I116" s="214">
        <v>1.1025E-4</v>
      </c>
      <c r="J116" s="19"/>
      <c r="K116" s="123" t="s">
        <v>182</v>
      </c>
      <c r="L116" s="214">
        <v>0.12751121000000001</v>
      </c>
      <c r="M116" s="214">
        <v>8.0806429999999999E-2</v>
      </c>
      <c r="N116" s="214">
        <v>0.24591960000000002</v>
      </c>
    </row>
    <row r="117" spans="1:14" x14ac:dyDescent="0.25">
      <c r="A117" s="123" t="s">
        <v>146</v>
      </c>
      <c r="B117" s="214">
        <v>0</v>
      </c>
      <c r="C117" s="214">
        <v>0</v>
      </c>
      <c r="D117" s="214">
        <v>2.1819999999999999E-2</v>
      </c>
      <c r="E117" s="154"/>
      <c r="F117" s="123" t="s">
        <v>20</v>
      </c>
      <c r="G117" s="214">
        <v>0</v>
      </c>
      <c r="H117" s="214">
        <v>1.1280000000000001E-3</v>
      </c>
      <c r="I117" s="214">
        <v>1.1E-4</v>
      </c>
      <c r="J117" s="19"/>
      <c r="K117" s="123" t="s">
        <v>77</v>
      </c>
      <c r="L117" s="214">
        <v>0.54278408</v>
      </c>
      <c r="M117" s="214">
        <v>0.15426999999999999</v>
      </c>
      <c r="N117" s="214">
        <v>0.24053927</v>
      </c>
    </row>
    <row r="118" spans="1:14" x14ac:dyDescent="0.25">
      <c r="A118" s="123" t="s">
        <v>163</v>
      </c>
      <c r="B118" s="214">
        <v>0</v>
      </c>
      <c r="C118" s="214">
        <v>1.632784E-2</v>
      </c>
      <c r="D118" s="214">
        <v>1.6373540000000002E-2</v>
      </c>
      <c r="E118" s="154"/>
      <c r="F118" s="123" t="s">
        <v>116</v>
      </c>
      <c r="G118" s="214">
        <v>5.5620000000000008E-4</v>
      </c>
      <c r="H118" s="214">
        <v>1.1E-4</v>
      </c>
      <c r="I118" s="214">
        <v>1.1E-4</v>
      </c>
      <c r="J118" s="19"/>
      <c r="K118" s="123" t="s">
        <v>221</v>
      </c>
      <c r="L118" s="214">
        <v>0.42494651999999999</v>
      </c>
      <c r="M118" s="214">
        <v>0.34894450999999999</v>
      </c>
      <c r="N118" s="214">
        <v>0.20707422</v>
      </c>
    </row>
    <row r="119" spans="1:14" x14ac:dyDescent="0.25">
      <c r="A119" s="123" t="s">
        <v>157</v>
      </c>
      <c r="B119" s="214">
        <v>0</v>
      </c>
      <c r="C119" s="214">
        <v>3.9485199999999996E-3</v>
      </c>
      <c r="D119" s="214">
        <v>1.390431E-2</v>
      </c>
      <c r="E119" s="154"/>
      <c r="F119" s="123" t="s">
        <v>120</v>
      </c>
      <c r="G119" s="214">
        <v>0</v>
      </c>
      <c r="H119" s="214">
        <v>0</v>
      </c>
      <c r="I119" s="214">
        <v>1.02E-4</v>
      </c>
      <c r="J119" s="19"/>
      <c r="K119" s="123" t="s">
        <v>30</v>
      </c>
      <c r="L119" s="214">
        <v>8.5507899999999998E-2</v>
      </c>
      <c r="M119" s="214">
        <v>5.4730000000000001E-2</v>
      </c>
      <c r="N119" s="214">
        <v>0.19111712</v>
      </c>
    </row>
    <row r="120" spans="1:14" x14ac:dyDescent="0.25">
      <c r="A120" s="123" t="s">
        <v>187</v>
      </c>
      <c r="B120" s="214">
        <v>0</v>
      </c>
      <c r="C120" s="214">
        <v>0</v>
      </c>
      <c r="D120" s="214">
        <v>1.1337750000000001E-2</v>
      </c>
      <c r="E120" s="154"/>
      <c r="F120" s="123" t="s">
        <v>58</v>
      </c>
      <c r="G120" s="214">
        <v>5.8E-5</v>
      </c>
      <c r="H120" s="214">
        <v>5.0000000000000002E-5</v>
      </c>
      <c r="I120" s="214">
        <v>1E-4</v>
      </c>
      <c r="J120" s="19"/>
      <c r="K120" s="123" t="s">
        <v>119</v>
      </c>
      <c r="L120" s="214">
        <v>0.87039723000000002</v>
      </c>
      <c r="M120" s="214">
        <v>0.17514579999999999</v>
      </c>
      <c r="N120" s="214">
        <v>0.17049632999999997</v>
      </c>
    </row>
    <row r="121" spans="1:14" x14ac:dyDescent="0.25">
      <c r="A121" s="123" t="s">
        <v>133</v>
      </c>
      <c r="B121" s="214">
        <v>4.1307199999999995E-2</v>
      </c>
      <c r="C121" s="214">
        <v>3.7505540000000004E-2</v>
      </c>
      <c r="D121" s="214">
        <v>1.079489E-2</v>
      </c>
      <c r="E121" s="154"/>
      <c r="F121" s="123" t="s">
        <v>114</v>
      </c>
      <c r="G121" s="214">
        <v>0</v>
      </c>
      <c r="H121" s="214">
        <v>0</v>
      </c>
      <c r="I121" s="214">
        <v>1E-4</v>
      </c>
      <c r="J121" s="19"/>
      <c r="K121" s="123" t="s">
        <v>219</v>
      </c>
      <c r="L121" s="214">
        <v>0.54681371999999995</v>
      </c>
      <c r="M121" s="214">
        <v>0.49992814000000002</v>
      </c>
      <c r="N121" s="214">
        <v>0.16941467000000002</v>
      </c>
    </row>
    <row r="122" spans="1:14" x14ac:dyDescent="0.25">
      <c r="A122" s="123" t="s">
        <v>99</v>
      </c>
      <c r="B122" s="214">
        <v>0.42096498999999998</v>
      </c>
      <c r="C122" s="214">
        <v>0.12699192000000001</v>
      </c>
      <c r="D122" s="214">
        <v>1.033044E-2</v>
      </c>
      <c r="E122" s="154"/>
      <c r="F122" s="123" t="s">
        <v>167</v>
      </c>
      <c r="G122" s="214">
        <v>0</v>
      </c>
      <c r="H122" s="214">
        <v>1.4999999999999999E-4</v>
      </c>
      <c r="I122" s="214">
        <v>1E-4</v>
      </c>
      <c r="J122" s="19"/>
      <c r="K122" s="123" t="s">
        <v>238</v>
      </c>
      <c r="L122" s="214">
        <v>0.10466249000000001</v>
      </c>
      <c r="M122" s="214">
        <v>1.3469214299999999</v>
      </c>
      <c r="N122" s="214">
        <v>0.16208592999999999</v>
      </c>
    </row>
    <row r="123" spans="1:14" x14ac:dyDescent="0.25">
      <c r="A123" s="123" t="s">
        <v>120</v>
      </c>
      <c r="B123" s="214">
        <v>2.7940600000000001E-3</v>
      </c>
      <c r="C123" s="214">
        <v>1.937504E-2</v>
      </c>
      <c r="D123" s="214">
        <v>9.03727E-3</v>
      </c>
      <c r="E123" s="154"/>
      <c r="F123" s="123" t="s">
        <v>185</v>
      </c>
      <c r="G123" s="214">
        <v>0</v>
      </c>
      <c r="H123" s="214">
        <v>0</v>
      </c>
      <c r="I123" s="214">
        <v>1E-4</v>
      </c>
      <c r="J123" s="19"/>
      <c r="K123" s="123" t="s">
        <v>48</v>
      </c>
      <c r="L123" s="214">
        <v>0.1311079</v>
      </c>
      <c r="M123" s="214">
        <v>8.5500000000000007E-2</v>
      </c>
      <c r="N123" s="214">
        <v>0.15752786999999999</v>
      </c>
    </row>
    <row r="124" spans="1:14" x14ac:dyDescent="0.25">
      <c r="A124" s="123" t="s">
        <v>134</v>
      </c>
      <c r="B124" s="214">
        <v>2.3172249999999998E-2</v>
      </c>
      <c r="C124" s="214">
        <v>4.4915699999999994E-3</v>
      </c>
      <c r="D124" s="214">
        <v>6.3244399999999997E-3</v>
      </c>
      <c r="E124" s="154"/>
      <c r="F124" s="123" t="s">
        <v>186</v>
      </c>
      <c r="G124" s="214">
        <v>0</v>
      </c>
      <c r="H124" s="214">
        <v>0</v>
      </c>
      <c r="I124" s="214">
        <v>1E-4</v>
      </c>
      <c r="J124" s="19"/>
      <c r="K124" s="123" t="s">
        <v>199</v>
      </c>
      <c r="L124" s="214">
        <v>0.17149681</v>
      </c>
      <c r="M124" s="214">
        <v>7.5800789999999993E-2</v>
      </c>
      <c r="N124" s="214">
        <v>0.15612589000000002</v>
      </c>
    </row>
    <row r="125" spans="1:14" x14ac:dyDescent="0.25">
      <c r="A125" s="123" t="s">
        <v>4</v>
      </c>
      <c r="B125" s="214">
        <v>0</v>
      </c>
      <c r="C125" s="214">
        <v>7.5596999999999999E-3</v>
      </c>
      <c r="D125" s="214">
        <v>5.7215299999999998E-3</v>
      </c>
      <c r="E125" s="154"/>
      <c r="F125" s="123" t="s">
        <v>99</v>
      </c>
      <c r="G125" s="214">
        <v>0</v>
      </c>
      <c r="H125" s="214">
        <v>0</v>
      </c>
      <c r="I125" s="214">
        <v>8.3999999999999995E-5</v>
      </c>
      <c r="J125" s="19"/>
      <c r="K125" s="123" t="s">
        <v>170</v>
      </c>
      <c r="L125" s="214">
        <v>0.24811714000000001</v>
      </c>
      <c r="M125" s="214">
        <v>0.16428129</v>
      </c>
      <c r="N125" s="214">
        <v>0.14836270000000001</v>
      </c>
    </row>
    <row r="126" spans="1:14" x14ac:dyDescent="0.25">
      <c r="A126" s="123" t="s">
        <v>44</v>
      </c>
      <c r="B126" s="214">
        <v>1.008529E-2</v>
      </c>
      <c r="C126" s="214">
        <v>0</v>
      </c>
      <c r="D126" s="214">
        <v>5.5301400000000002E-3</v>
      </c>
      <c r="E126" s="154"/>
      <c r="F126" s="123" t="s">
        <v>169</v>
      </c>
      <c r="G126" s="214">
        <v>0</v>
      </c>
      <c r="H126" s="214">
        <v>7.1720000000000004E-3</v>
      </c>
      <c r="I126" s="214">
        <v>8.0000000000000007E-5</v>
      </c>
      <c r="J126" s="19"/>
      <c r="K126" s="123" t="s">
        <v>206</v>
      </c>
      <c r="L126" s="214">
        <v>0.71110362000000005</v>
      </c>
      <c r="M126" s="214">
        <v>0.25927792</v>
      </c>
      <c r="N126" s="214">
        <v>0.13854654</v>
      </c>
    </row>
    <row r="127" spans="1:14" x14ac:dyDescent="0.25">
      <c r="A127" s="123" t="s">
        <v>119</v>
      </c>
      <c r="B127" s="214">
        <v>0</v>
      </c>
      <c r="C127" s="214">
        <v>3.6020900000000001E-3</v>
      </c>
      <c r="D127" s="214">
        <v>5.5032800000000002E-3</v>
      </c>
      <c r="E127" s="154"/>
      <c r="F127" s="123" t="s">
        <v>27</v>
      </c>
      <c r="G127" s="214">
        <v>6.0000000000000002E-5</v>
      </c>
      <c r="H127" s="214">
        <v>1.7160000000000001E-3</v>
      </c>
      <c r="I127" s="214">
        <v>6.0000000000000002E-5</v>
      </c>
      <c r="J127" s="19"/>
      <c r="K127" s="123" t="s">
        <v>113</v>
      </c>
      <c r="L127" s="214">
        <v>0.1326224</v>
      </c>
      <c r="M127" s="214">
        <v>0.33491790999999999</v>
      </c>
      <c r="N127" s="214">
        <v>0.13679694000000001</v>
      </c>
    </row>
    <row r="128" spans="1:14" x14ac:dyDescent="0.25">
      <c r="A128" s="123" t="s">
        <v>230</v>
      </c>
      <c r="B128" s="214">
        <v>0</v>
      </c>
      <c r="C128" s="214">
        <v>5.0623300000000003E-3</v>
      </c>
      <c r="D128" s="214">
        <v>5.2732100000000004E-3</v>
      </c>
      <c r="E128" s="154"/>
      <c r="F128" s="123" t="s">
        <v>92</v>
      </c>
      <c r="G128" s="214">
        <v>2.9999999999999997E-4</v>
      </c>
      <c r="H128" s="214">
        <v>5.558E-5</v>
      </c>
      <c r="I128" s="214">
        <v>6.0000000000000002E-5</v>
      </c>
      <c r="J128" s="19"/>
      <c r="K128" s="123" t="s">
        <v>203</v>
      </c>
      <c r="L128" s="214">
        <v>0.18235310000000002</v>
      </c>
      <c r="M128" s="214">
        <v>6.0625800000000001E-2</v>
      </c>
      <c r="N128" s="214">
        <v>0.12780279</v>
      </c>
    </row>
    <row r="129" spans="1:14" x14ac:dyDescent="0.25">
      <c r="A129" s="123" t="s">
        <v>232</v>
      </c>
      <c r="B129" s="214">
        <v>0</v>
      </c>
      <c r="C129" s="214">
        <v>3.1462199999999999E-3</v>
      </c>
      <c r="D129" s="214">
        <v>5.1840000000000002E-3</v>
      </c>
      <c r="E129" s="154"/>
      <c r="F129" s="123" t="s">
        <v>25</v>
      </c>
      <c r="G129" s="214">
        <v>0</v>
      </c>
      <c r="H129" s="214">
        <v>2.944E-4</v>
      </c>
      <c r="I129" s="214">
        <v>5.0000000000000002E-5</v>
      </c>
      <c r="J129" s="19"/>
      <c r="K129" s="123" t="s">
        <v>36</v>
      </c>
      <c r="L129" s="214">
        <v>0.68138635000000003</v>
      </c>
      <c r="M129" s="214">
        <v>0.84696834999999993</v>
      </c>
      <c r="N129" s="214">
        <v>0.12419677999999999</v>
      </c>
    </row>
    <row r="130" spans="1:14" x14ac:dyDescent="0.25">
      <c r="A130" s="123" t="s">
        <v>236</v>
      </c>
      <c r="B130" s="214">
        <v>1.775935E-2</v>
      </c>
      <c r="C130" s="214">
        <v>2.1753629999999999E-2</v>
      </c>
      <c r="D130" s="214">
        <v>4.3668000000000005E-3</v>
      </c>
      <c r="E130" s="154"/>
      <c r="F130" s="123" t="s">
        <v>145</v>
      </c>
      <c r="G130" s="214">
        <v>2.7300000000000002E-4</v>
      </c>
      <c r="H130" s="214">
        <v>2.0100000000000001E-4</v>
      </c>
      <c r="I130" s="214">
        <v>5.0000000000000002E-5</v>
      </c>
      <c r="J130" s="19"/>
      <c r="K130" s="123" t="s">
        <v>116</v>
      </c>
      <c r="L130" s="214">
        <v>0.12059349000000001</v>
      </c>
      <c r="M130" s="214">
        <v>0.15653129999999998</v>
      </c>
      <c r="N130" s="214">
        <v>0.11539513999999999</v>
      </c>
    </row>
    <row r="131" spans="1:14" x14ac:dyDescent="0.25">
      <c r="A131" s="123" t="s">
        <v>190</v>
      </c>
      <c r="B131" s="214">
        <v>0.56796009999999997</v>
      </c>
      <c r="C131" s="214">
        <v>8.8652999999999996E-4</v>
      </c>
      <c r="D131" s="214">
        <v>3.7672600000000001E-3</v>
      </c>
      <c r="E131" s="154"/>
      <c r="F131" s="123" t="s">
        <v>22</v>
      </c>
      <c r="G131" s="214">
        <v>0</v>
      </c>
      <c r="H131" s="214">
        <v>7.2000000000000002E-5</v>
      </c>
      <c r="I131" s="214">
        <v>2.0000000000000002E-5</v>
      </c>
      <c r="J131" s="19"/>
      <c r="K131" s="123" t="s">
        <v>107</v>
      </c>
      <c r="L131" s="214">
        <v>0.49354923000000001</v>
      </c>
      <c r="M131" s="214">
        <v>0.71437437000000004</v>
      </c>
      <c r="N131" s="214">
        <v>0.11036430999999999</v>
      </c>
    </row>
    <row r="132" spans="1:14" x14ac:dyDescent="0.25">
      <c r="A132" s="123" t="s">
        <v>251</v>
      </c>
      <c r="B132" s="214">
        <v>6.178239E-2</v>
      </c>
      <c r="C132" s="214">
        <v>0.18860151</v>
      </c>
      <c r="D132" s="214">
        <v>3.3477600000000004E-3</v>
      </c>
      <c r="E132" s="154"/>
      <c r="F132" s="123" t="s">
        <v>139</v>
      </c>
      <c r="G132" s="214">
        <v>0</v>
      </c>
      <c r="H132" s="214">
        <v>0</v>
      </c>
      <c r="I132" s="214">
        <v>2.0000000000000002E-5</v>
      </c>
      <c r="J132" s="19"/>
      <c r="K132" s="123" t="s">
        <v>231</v>
      </c>
      <c r="L132" s="214">
        <v>7.8886399999999995E-2</v>
      </c>
      <c r="M132" s="214">
        <v>8.4699399999999994E-2</v>
      </c>
      <c r="N132" s="214">
        <v>0.10648297</v>
      </c>
    </row>
    <row r="133" spans="1:14" x14ac:dyDescent="0.25">
      <c r="A133" s="123" t="s">
        <v>28</v>
      </c>
      <c r="B133" s="214">
        <v>2.7444139999999999E-2</v>
      </c>
      <c r="C133" s="214">
        <v>6.1941000000000001E-3</v>
      </c>
      <c r="D133" s="214">
        <v>3.14322E-3</v>
      </c>
      <c r="E133" s="154"/>
      <c r="F133" s="123" t="s">
        <v>24</v>
      </c>
      <c r="G133" s="214">
        <v>0</v>
      </c>
      <c r="H133" s="214">
        <v>0</v>
      </c>
      <c r="I133" s="214">
        <v>1.0000000000000001E-5</v>
      </c>
      <c r="J133" s="19"/>
      <c r="K133" s="123" t="s">
        <v>7</v>
      </c>
      <c r="L133" s="214">
        <v>0.14583933999999998</v>
      </c>
      <c r="M133" s="214">
        <v>0.34469184999999997</v>
      </c>
      <c r="N133" s="214">
        <v>0.10475771</v>
      </c>
    </row>
    <row r="134" spans="1:14" x14ac:dyDescent="0.25">
      <c r="A134" s="123" t="s">
        <v>118</v>
      </c>
      <c r="B134" s="214">
        <v>1.6083599999999999E-3</v>
      </c>
      <c r="C134" s="214">
        <v>0</v>
      </c>
      <c r="D134" s="214">
        <v>3.0746300000000001E-3</v>
      </c>
      <c r="E134" s="154"/>
      <c r="F134" s="123" t="s">
        <v>62</v>
      </c>
      <c r="G134" s="214">
        <v>0</v>
      </c>
      <c r="H134" s="214">
        <v>0</v>
      </c>
      <c r="I134" s="214">
        <v>1.0000000000000001E-5</v>
      </c>
      <c r="J134" s="19"/>
      <c r="K134" s="123" t="s">
        <v>248</v>
      </c>
      <c r="L134" s="214">
        <v>0.19650000000000001</v>
      </c>
      <c r="M134" s="214">
        <v>27.739277820000002</v>
      </c>
      <c r="N134" s="214">
        <v>0.10024305</v>
      </c>
    </row>
    <row r="135" spans="1:14" x14ac:dyDescent="0.25">
      <c r="A135" s="123" t="s">
        <v>37</v>
      </c>
      <c r="B135" s="214">
        <v>5.8106668399999997</v>
      </c>
      <c r="C135" s="214">
        <v>2.443536E-2</v>
      </c>
      <c r="D135" s="214">
        <v>2.8525E-3</v>
      </c>
      <c r="E135" s="154"/>
      <c r="F135" s="123" t="s">
        <v>117</v>
      </c>
      <c r="G135" s="214">
        <v>0</v>
      </c>
      <c r="H135" s="214">
        <v>0</v>
      </c>
      <c r="I135" s="214">
        <v>1.0000000000000001E-5</v>
      </c>
      <c r="J135" s="19"/>
      <c r="K135" s="123" t="s">
        <v>136</v>
      </c>
      <c r="L135" s="214">
        <v>2.768404E-2</v>
      </c>
      <c r="M135" s="214">
        <v>9.1118619999999997E-2</v>
      </c>
      <c r="N135" s="214">
        <v>9.036864E-2</v>
      </c>
    </row>
    <row r="136" spans="1:14" x14ac:dyDescent="0.25">
      <c r="A136" s="123" t="s">
        <v>246</v>
      </c>
      <c r="B136" s="214">
        <v>1.4999999999999999E-2</v>
      </c>
      <c r="C136" s="214">
        <v>3.54595E-3</v>
      </c>
      <c r="D136" s="214">
        <v>1.5904600000000001E-3</v>
      </c>
      <c r="E136" s="154"/>
      <c r="F136" s="123" t="s">
        <v>21</v>
      </c>
      <c r="G136" s="214">
        <v>0</v>
      </c>
      <c r="H136" s="214">
        <v>0</v>
      </c>
      <c r="I136" s="214">
        <v>1.9999999999999999E-6</v>
      </c>
      <c r="J136" s="19"/>
      <c r="K136" s="123" t="s">
        <v>12</v>
      </c>
      <c r="L136" s="214">
        <v>12.224981250000001</v>
      </c>
      <c r="M136" s="214">
        <v>1.273E-3</v>
      </c>
      <c r="N136" s="214">
        <v>7.7594690000000008E-2</v>
      </c>
    </row>
    <row r="137" spans="1:14" x14ac:dyDescent="0.25">
      <c r="A137" s="123" t="s">
        <v>254</v>
      </c>
      <c r="B137" s="214">
        <v>0</v>
      </c>
      <c r="C137" s="214">
        <v>0</v>
      </c>
      <c r="D137" s="214">
        <v>1.5378800000000001E-3</v>
      </c>
      <c r="E137" s="154"/>
      <c r="F137" s="123" t="s">
        <v>48</v>
      </c>
      <c r="G137" s="214">
        <v>1.5800000000000002E-2</v>
      </c>
      <c r="H137" s="214">
        <v>0</v>
      </c>
      <c r="I137" s="214">
        <v>1.9999999999999999E-6</v>
      </c>
      <c r="J137" s="19"/>
      <c r="K137" s="123" t="s">
        <v>40</v>
      </c>
      <c r="L137" s="214">
        <v>4.6863000000000002E-2</v>
      </c>
      <c r="M137" s="214">
        <v>1.9472E-2</v>
      </c>
      <c r="N137" s="214">
        <v>7.6365500000000003E-2</v>
      </c>
    </row>
    <row r="138" spans="1:14" x14ac:dyDescent="0.25">
      <c r="A138" s="123" t="s">
        <v>148</v>
      </c>
      <c r="B138" s="214">
        <v>0</v>
      </c>
      <c r="C138" s="214">
        <v>2.0000000000000001E-4</v>
      </c>
      <c r="D138" s="214">
        <v>1.2836199999999999E-3</v>
      </c>
      <c r="E138" s="154"/>
      <c r="F138" s="123" t="s">
        <v>94</v>
      </c>
      <c r="G138" s="214">
        <v>0</v>
      </c>
      <c r="H138" s="214">
        <v>1.4779999999999999E-3</v>
      </c>
      <c r="I138" s="214">
        <v>1.9999999999999999E-6</v>
      </c>
      <c r="J138" s="19"/>
      <c r="K138" s="123" t="s">
        <v>150</v>
      </c>
      <c r="L138" s="214">
        <v>6.7051529999999998E-2</v>
      </c>
      <c r="M138" s="214">
        <v>3.846459E-2</v>
      </c>
      <c r="N138" s="214">
        <v>7.4867779999999995E-2</v>
      </c>
    </row>
    <row r="139" spans="1:14" x14ac:dyDescent="0.25">
      <c r="A139" s="123" t="s">
        <v>74</v>
      </c>
      <c r="B139" s="214">
        <v>0</v>
      </c>
      <c r="C139" s="214">
        <v>1.64126276</v>
      </c>
      <c r="D139" s="214">
        <v>1.26206E-3</v>
      </c>
      <c r="E139" s="154"/>
      <c r="F139" s="123" t="s">
        <v>0</v>
      </c>
      <c r="G139" s="214">
        <v>4.5204430000000002</v>
      </c>
      <c r="H139" s="214">
        <v>0</v>
      </c>
      <c r="I139" s="214">
        <v>0</v>
      </c>
      <c r="J139" s="19"/>
      <c r="K139" s="123" t="s">
        <v>88</v>
      </c>
      <c r="L139" s="214">
        <v>2.0519619999999999E-2</v>
      </c>
      <c r="M139" s="214">
        <v>8.7578420000000004E-2</v>
      </c>
      <c r="N139" s="214">
        <v>6.8415009999999998E-2</v>
      </c>
    </row>
    <row r="140" spans="1:14" x14ac:dyDescent="0.25">
      <c r="A140" s="123" t="s">
        <v>93</v>
      </c>
      <c r="B140" s="214">
        <v>1.0870000000000001E-3</v>
      </c>
      <c r="C140" s="214">
        <v>0</v>
      </c>
      <c r="D140" s="214">
        <v>6.3532000000000009E-4</v>
      </c>
      <c r="E140" s="154"/>
      <c r="F140" s="123" t="s">
        <v>1</v>
      </c>
      <c r="G140" s="214">
        <v>1.1434299999999999</v>
      </c>
      <c r="H140" s="214">
        <v>0</v>
      </c>
      <c r="I140" s="214">
        <v>0</v>
      </c>
      <c r="J140" s="19"/>
      <c r="K140" s="123" t="s">
        <v>251</v>
      </c>
      <c r="L140" s="214">
        <v>0.15202504999999999</v>
      </c>
      <c r="M140" s="214">
        <v>0.16330628</v>
      </c>
      <c r="N140" s="214">
        <v>4.9340290000000002E-2</v>
      </c>
    </row>
    <row r="141" spans="1:14" x14ac:dyDescent="0.25">
      <c r="A141" s="123" t="s">
        <v>174</v>
      </c>
      <c r="B141" s="214">
        <v>3.4020000000000001E-3</v>
      </c>
      <c r="C141" s="214">
        <v>2.6004180000000002E-2</v>
      </c>
      <c r="D141" s="214">
        <v>5.9827000000000003E-4</v>
      </c>
      <c r="E141" s="154"/>
      <c r="F141" s="123" t="s">
        <v>2</v>
      </c>
      <c r="G141" s="214">
        <v>0</v>
      </c>
      <c r="H141" s="214">
        <v>0</v>
      </c>
      <c r="I141" s="214">
        <v>0</v>
      </c>
      <c r="J141" s="19"/>
      <c r="K141" s="123" t="s">
        <v>188</v>
      </c>
      <c r="L141" s="214">
        <v>54.079956930000002</v>
      </c>
      <c r="M141" s="214">
        <v>0.20143633999999999</v>
      </c>
      <c r="N141" s="214">
        <v>4.7287949999999995E-2</v>
      </c>
    </row>
    <row r="142" spans="1:14" x14ac:dyDescent="0.25">
      <c r="A142" s="123" t="s">
        <v>173</v>
      </c>
      <c r="B142" s="214">
        <v>4.1365899999999999E-3</v>
      </c>
      <c r="C142" s="214">
        <v>4.5106199999999999E-3</v>
      </c>
      <c r="D142" s="214">
        <v>5.3698000000000005E-4</v>
      </c>
      <c r="E142" s="154"/>
      <c r="F142" s="123" t="s">
        <v>5</v>
      </c>
      <c r="G142" s="214">
        <v>0</v>
      </c>
      <c r="H142" s="214">
        <v>1.4999999999999999E-4</v>
      </c>
      <c r="I142" s="214">
        <v>0</v>
      </c>
      <c r="J142" s="19"/>
      <c r="K142" s="123" t="s">
        <v>255</v>
      </c>
      <c r="L142" s="214">
        <v>3.0526999999999999E-2</v>
      </c>
      <c r="M142" s="214">
        <v>0.36001230000000001</v>
      </c>
      <c r="N142" s="214">
        <v>4.5748769999999994E-2</v>
      </c>
    </row>
    <row r="143" spans="1:14" x14ac:dyDescent="0.25">
      <c r="A143" s="123" t="s">
        <v>193</v>
      </c>
      <c r="B143" s="214">
        <v>2.7123299999999998E-3</v>
      </c>
      <c r="C143" s="214">
        <v>1.36296851</v>
      </c>
      <c r="D143" s="214">
        <v>2.4635999999999999E-4</v>
      </c>
      <c r="E143" s="154"/>
      <c r="F143" s="123" t="s">
        <v>6</v>
      </c>
      <c r="G143" s="214">
        <v>0</v>
      </c>
      <c r="H143" s="214">
        <v>0</v>
      </c>
      <c r="I143" s="214">
        <v>0</v>
      </c>
      <c r="J143" s="19"/>
      <c r="K143" s="123" t="s">
        <v>253</v>
      </c>
      <c r="L143" s="214">
        <v>0</v>
      </c>
      <c r="M143" s="214">
        <v>7.1999999999999998E-3</v>
      </c>
      <c r="N143" s="214">
        <v>4.4661910000000006E-2</v>
      </c>
    </row>
    <row r="144" spans="1:14" x14ac:dyDescent="0.25">
      <c r="A144" s="123" t="s">
        <v>0</v>
      </c>
      <c r="B144" s="214">
        <v>0</v>
      </c>
      <c r="C144" s="214">
        <v>0</v>
      </c>
      <c r="D144" s="214">
        <v>0</v>
      </c>
      <c r="E144" s="154"/>
      <c r="F144" s="123" t="s">
        <v>7</v>
      </c>
      <c r="G144" s="214">
        <v>8.4543199999999995E-3</v>
      </c>
      <c r="H144" s="214">
        <v>0</v>
      </c>
      <c r="I144" s="214">
        <v>0</v>
      </c>
      <c r="J144" s="19"/>
      <c r="K144" s="123" t="s">
        <v>207</v>
      </c>
      <c r="L144" s="214">
        <v>8.4740000000000006E-3</v>
      </c>
      <c r="M144" s="214">
        <v>1.6844359999999999E-2</v>
      </c>
      <c r="N144" s="214">
        <v>4.2560510000000003E-2</v>
      </c>
    </row>
    <row r="145" spans="1:14" x14ac:dyDescent="0.25">
      <c r="A145" s="123" t="s">
        <v>2</v>
      </c>
      <c r="B145" s="214">
        <v>4.2009195000000004</v>
      </c>
      <c r="C145" s="214">
        <v>1.3247959199999999</v>
      </c>
      <c r="D145" s="214">
        <v>0</v>
      </c>
      <c r="E145" s="154"/>
      <c r="F145" s="123" t="s">
        <v>8</v>
      </c>
      <c r="G145" s="214">
        <v>0</v>
      </c>
      <c r="H145" s="214">
        <v>0</v>
      </c>
      <c r="I145" s="214">
        <v>0</v>
      </c>
      <c r="J145" s="19"/>
      <c r="K145" s="123" t="s">
        <v>213</v>
      </c>
      <c r="L145" s="214">
        <v>0</v>
      </c>
      <c r="M145" s="214">
        <v>2.0000000000000001E-4</v>
      </c>
      <c r="N145" s="214">
        <v>3.8071430000000003E-2</v>
      </c>
    </row>
    <row r="146" spans="1:14" x14ac:dyDescent="0.25">
      <c r="A146" s="123" t="s">
        <v>3</v>
      </c>
      <c r="B146" s="214">
        <v>0</v>
      </c>
      <c r="C146" s="214">
        <v>3.1958889999999997E-2</v>
      </c>
      <c r="D146" s="214">
        <v>0</v>
      </c>
      <c r="E146" s="154"/>
      <c r="F146" s="123" t="s">
        <v>10</v>
      </c>
      <c r="G146" s="214">
        <v>0</v>
      </c>
      <c r="H146" s="214">
        <v>0</v>
      </c>
      <c r="I146" s="214">
        <v>0</v>
      </c>
      <c r="J146" s="19"/>
      <c r="K146" s="123" t="s">
        <v>225</v>
      </c>
      <c r="L146" s="214">
        <v>2.3083679999999999E-2</v>
      </c>
      <c r="M146" s="214">
        <v>0.11960132000000001</v>
      </c>
      <c r="N146" s="214">
        <v>3.7962489999999995E-2</v>
      </c>
    </row>
    <row r="147" spans="1:14" x14ac:dyDescent="0.25">
      <c r="A147" s="123" t="s">
        <v>5</v>
      </c>
      <c r="B147" s="214">
        <v>3.8257303599999997</v>
      </c>
      <c r="C147" s="214">
        <v>2.2699589999999999E-2</v>
      </c>
      <c r="D147" s="214">
        <v>0</v>
      </c>
      <c r="E147" s="154"/>
      <c r="F147" s="123" t="s">
        <v>13</v>
      </c>
      <c r="G147" s="214">
        <v>0</v>
      </c>
      <c r="H147" s="214">
        <v>0</v>
      </c>
      <c r="I147" s="214">
        <v>0</v>
      </c>
      <c r="J147" s="19"/>
      <c r="K147" s="123" t="s">
        <v>159</v>
      </c>
      <c r="L147" s="214">
        <v>0.15323738000000001</v>
      </c>
      <c r="M147" s="214">
        <v>1.223891E-2</v>
      </c>
      <c r="N147" s="214">
        <v>3.6158760000000005E-2</v>
      </c>
    </row>
    <row r="148" spans="1:14" x14ac:dyDescent="0.25">
      <c r="A148" s="123" t="s">
        <v>6</v>
      </c>
      <c r="B148" s="214">
        <v>3.0028849999999999E-2</v>
      </c>
      <c r="C148" s="214">
        <v>3.9470900000000003E-3</v>
      </c>
      <c r="D148" s="214">
        <v>0</v>
      </c>
      <c r="E148" s="154"/>
      <c r="F148" s="123" t="s">
        <v>14</v>
      </c>
      <c r="G148" s="214">
        <v>0</v>
      </c>
      <c r="H148" s="214">
        <v>0</v>
      </c>
      <c r="I148" s="214">
        <v>0</v>
      </c>
      <c r="J148" s="19"/>
      <c r="K148" s="123" t="s">
        <v>173</v>
      </c>
      <c r="L148" s="214">
        <v>8.0514100000000002E-3</v>
      </c>
      <c r="M148" s="214">
        <v>2.3095459999999998E-2</v>
      </c>
      <c r="N148" s="214">
        <v>3.458344E-2</v>
      </c>
    </row>
    <row r="149" spans="1:14" x14ac:dyDescent="0.25">
      <c r="A149" s="123" t="s">
        <v>8</v>
      </c>
      <c r="B149" s="214">
        <v>0</v>
      </c>
      <c r="C149" s="214">
        <v>4.0975320000000003E-2</v>
      </c>
      <c r="D149" s="214">
        <v>0</v>
      </c>
      <c r="E149" s="154"/>
      <c r="F149" s="123" t="s">
        <v>16</v>
      </c>
      <c r="G149" s="214">
        <v>0</v>
      </c>
      <c r="H149" s="214">
        <v>0</v>
      </c>
      <c r="I149" s="214">
        <v>0</v>
      </c>
      <c r="J149" s="19"/>
      <c r="K149" s="123" t="s">
        <v>227</v>
      </c>
      <c r="L149" s="214">
        <v>5.7588210000000001E-2</v>
      </c>
      <c r="M149" s="214">
        <v>5.6292699999999994E-2</v>
      </c>
      <c r="N149" s="214">
        <v>3.4151279999999999E-2</v>
      </c>
    </row>
    <row r="150" spans="1:14" x14ac:dyDescent="0.25">
      <c r="A150" s="123" t="s">
        <v>13</v>
      </c>
      <c r="B150" s="214">
        <v>0</v>
      </c>
      <c r="C150" s="214">
        <v>0</v>
      </c>
      <c r="D150" s="214">
        <v>0</v>
      </c>
      <c r="E150" s="154"/>
      <c r="F150" s="123" t="s">
        <v>17</v>
      </c>
      <c r="G150" s="214">
        <v>0</v>
      </c>
      <c r="H150" s="214">
        <v>0</v>
      </c>
      <c r="I150" s="214">
        <v>0</v>
      </c>
      <c r="J150" s="19"/>
      <c r="K150" s="123" t="s">
        <v>25</v>
      </c>
      <c r="L150" s="214">
        <v>0.36636318000000001</v>
      </c>
      <c r="M150" s="214">
        <v>0.39518550000000002</v>
      </c>
      <c r="N150" s="214">
        <v>3.3952719999999999E-2</v>
      </c>
    </row>
    <row r="151" spans="1:14" x14ac:dyDescent="0.25">
      <c r="A151" s="123" t="s">
        <v>14</v>
      </c>
      <c r="B151" s="214">
        <v>0</v>
      </c>
      <c r="C151" s="214">
        <v>4.2865500000000001E-3</v>
      </c>
      <c r="D151" s="214">
        <v>0</v>
      </c>
      <c r="E151" s="154"/>
      <c r="F151" s="123" t="s">
        <v>18</v>
      </c>
      <c r="G151" s="214">
        <v>6.5099999999999999E-4</v>
      </c>
      <c r="H151" s="214">
        <v>0</v>
      </c>
      <c r="I151" s="214">
        <v>0</v>
      </c>
      <c r="J151" s="19"/>
      <c r="K151" s="123" t="s">
        <v>254</v>
      </c>
      <c r="L151" s="214">
        <v>2.3327000000000001E-2</v>
      </c>
      <c r="M151" s="214">
        <v>1.7170000000000001E-2</v>
      </c>
      <c r="N151" s="214">
        <v>3.3595800000000002E-2</v>
      </c>
    </row>
    <row r="152" spans="1:14" x14ac:dyDescent="0.25">
      <c r="A152" s="123" t="s">
        <v>16</v>
      </c>
      <c r="B152" s="214">
        <v>0</v>
      </c>
      <c r="C152" s="214">
        <v>0</v>
      </c>
      <c r="D152" s="214">
        <v>0</v>
      </c>
      <c r="E152" s="154"/>
      <c r="F152" s="123" t="s">
        <v>19</v>
      </c>
      <c r="G152" s="214">
        <v>6.0000000000000002E-5</v>
      </c>
      <c r="H152" s="214">
        <v>0</v>
      </c>
      <c r="I152" s="214">
        <v>0</v>
      </c>
      <c r="J152" s="19"/>
      <c r="K152" s="123" t="s">
        <v>205</v>
      </c>
      <c r="L152" s="214">
        <v>2.5031939999999999E-2</v>
      </c>
      <c r="M152" s="214">
        <v>7.7431360000000005E-2</v>
      </c>
      <c r="N152" s="214">
        <v>3.1926999999999997E-2</v>
      </c>
    </row>
    <row r="153" spans="1:14" x14ac:dyDescent="0.25">
      <c r="A153" s="123" t="s">
        <v>17</v>
      </c>
      <c r="B153" s="214">
        <v>0</v>
      </c>
      <c r="C153" s="214">
        <v>0</v>
      </c>
      <c r="D153" s="214">
        <v>0</v>
      </c>
      <c r="E153" s="154"/>
      <c r="F153" s="123" t="s">
        <v>23</v>
      </c>
      <c r="G153" s="214">
        <v>0.94542134</v>
      </c>
      <c r="H153" s="214">
        <v>2.05E-4</v>
      </c>
      <c r="I153" s="214">
        <v>0</v>
      </c>
      <c r="J153" s="19"/>
      <c r="K153" s="123" t="s">
        <v>32</v>
      </c>
      <c r="L153" s="214">
        <v>0.55770452000000004</v>
      </c>
      <c r="M153" s="214">
        <v>0.49907384000000005</v>
      </c>
      <c r="N153" s="214">
        <v>2.6841419999999998E-2</v>
      </c>
    </row>
    <row r="154" spans="1:14" x14ac:dyDescent="0.25">
      <c r="A154" s="123" t="s">
        <v>18</v>
      </c>
      <c r="B154" s="214">
        <v>0</v>
      </c>
      <c r="C154" s="214">
        <v>0</v>
      </c>
      <c r="D154" s="214">
        <v>0</v>
      </c>
      <c r="E154" s="154"/>
      <c r="F154" s="123" t="s">
        <v>26</v>
      </c>
      <c r="G154" s="214">
        <v>0</v>
      </c>
      <c r="H154" s="214">
        <v>7.4999999999999993E-5</v>
      </c>
      <c r="I154" s="214">
        <v>0</v>
      </c>
      <c r="J154" s="19"/>
      <c r="K154" s="123" t="s">
        <v>163</v>
      </c>
      <c r="L154" s="214">
        <v>1.7853569999999999E-2</v>
      </c>
      <c r="M154" s="214">
        <v>3.4010749999999999E-2</v>
      </c>
      <c r="N154" s="214">
        <v>2.6800000000000001E-2</v>
      </c>
    </row>
    <row r="155" spans="1:14" x14ac:dyDescent="0.25">
      <c r="A155" s="123" t="s">
        <v>21</v>
      </c>
      <c r="B155" s="214">
        <v>5.3281700000000001E-3</v>
      </c>
      <c r="C155" s="214">
        <v>3.6524720000000004E-2</v>
      </c>
      <c r="D155" s="214">
        <v>0</v>
      </c>
      <c r="E155" s="154"/>
      <c r="F155" s="123" t="s">
        <v>28</v>
      </c>
      <c r="G155" s="214">
        <v>0</v>
      </c>
      <c r="H155" s="214">
        <v>2.7E-4</v>
      </c>
      <c r="I155" s="214">
        <v>0</v>
      </c>
      <c r="J155" s="19"/>
      <c r="K155" s="123" t="s">
        <v>539</v>
      </c>
      <c r="L155" s="214">
        <v>1.1999999999999999E-3</v>
      </c>
      <c r="M155" s="214">
        <v>9.1964400000000002E-3</v>
      </c>
      <c r="N155" s="214">
        <v>2.6595529999999999E-2</v>
      </c>
    </row>
    <row r="156" spans="1:14" x14ac:dyDescent="0.25">
      <c r="A156" s="123" t="s">
        <v>24</v>
      </c>
      <c r="B156" s="214">
        <v>0</v>
      </c>
      <c r="C156" s="214">
        <v>3.80175E-3</v>
      </c>
      <c r="D156" s="214">
        <v>0</v>
      </c>
      <c r="E156" s="154"/>
      <c r="F156" s="123" t="s">
        <v>29</v>
      </c>
      <c r="G156" s="214">
        <v>0</v>
      </c>
      <c r="H156" s="214">
        <v>0</v>
      </c>
      <c r="I156" s="214">
        <v>0</v>
      </c>
      <c r="J156" s="19"/>
      <c r="K156" s="123" t="s">
        <v>224</v>
      </c>
      <c r="L156" s="214">
        <v>6.5069999999999997</v>
      </c>
      <c r="M156" s="214">
        <v>2.8000000000000001E-2</v>
      </c>
      <c r="N156" s="214">
        <v>2.6499999999999999E-2</v>
      </c>
    </row>
    <row r="157" spans="1:14" x14ac:dyDescent="0.25">
      <c r="A157" s="123" t="s">
        <v>25</v>
      </c>
      <c r="B157" s="214">
        <v>0</v>
      </c>
      <c r="C157" s="214">
        <v>0</v>
      </c>
      <c r="D157" s="214">
        <v>0</v>
      </c>
      <c r="E157" s="154"/>
      <c r="F157" s="123" t="s">
        <v>31</v>
      </c>
      <c r="G157" s="214">
        <v>0</v>
      </c>
      <c r="H157" s="214">
        <v>1.902E-3</v>
      </c>
      <c r="I157" s="214">
        <v>0</v>
      </c>
      <c r="J157" s="19"/>
      <c r="K157" s="123" t="s">
        <v>98</v>
      </c>
      <c r="L157" s="214">
        <v>22.700801690000002</v>
      </c>
      <c r="M157" s="214">
        <v>0</v>
      </c>
      <c r="N157" s="214">
        <v>2.3913E-2</v>
      </c>
    </row>
    <row r="158" spans="1:14" x14ac:dyDescent="0.25">
      <c r="A158" s="123" t="s">
        <v>27</v>
      </c>
      <c r="B158" s="214">
        <v>0</v>
      </c>
      <c r="C158" s="214">
        <v>1.4847999999999999E-3</v>
      </c>
      <c r="D158" s="214">
        <v>0</v>
      </c>
      <c r="E158" s="154"/>
      <c r="F158" s="123" t="s">
        <v>34</v>
      </c>
      <c r="G158" s="214">
        <v>0</v>
      </c>
      <c r="H158" s="214">
        <v>0</v>
      </c>
      <c r="I158" s="214">
        <v>0</v>
      </c>
      <c r="J158" s="19"/>
      <c r="K158" s="123" t="s">
        <v>187</v>
      </c>
      <c r="L158" s="214">
        <v>0.94078660999999997</v>
      </c>
      <c r="M158" s="214">
        <v>6.46621E-3</v>
      </c>
      <c r="N158" s="214">
        <v>2.376081E-2</v>
      </c>
    </row>
    <row r="159" spans="1:14" x14ac:dyDescent="0.25">
      <c r="A159" s="123" t="s">
        <v>29</v>
      </c>
      <c r="B159" s="214">
        <v>0</v>
      </c>
      <c r="C159" s="214">
        <v>0</v>
      </c>
      <c r="D159" s="214">
        <v>0</v>
      </c>
      <c r="E159" s="154"/>
      <c r="F159" s="123" t="s">
        <v>39</v>
      </c>
      <c r="G159" s="214">
        <v>0</v>
      </c>
      <c r="H159" s="214">
        <v>2.7500000000000002E-4</v>
      </c>
      <c r="I159" s="214">
        <v>0</v>
      </c>
      <c r="J159" s="19"/>
      <c r="K159" s="123" t="s">
        <v>230</v>
      </c>
      <c r="L159" s="214">
        <v>4.0987500000000003E-2</v>
      </c>
      <c r="M159" s="214">
        <v>3.8736050000000001E-2</v>
      </c>
      <c r="N159" s="214">
        <v>2.2723340000000002E-2</v>
      </c>
    </row>
    <row r="160" spans="1:14" x14ac:dyDescent="0.25">
      <c r="A160" s="123" t="s">
        <v>31</v>
      </c>
      <c r="B160" s="214">
        <v>0</v>
      </c>
      <c r="C160" s="214">
        <v>2.4740399999999998E-3</v>
      </c>
      <c r="D160" s="214">
        <v>0</v>
      </c>
      <c r="E160" s="154"/>
      <c r="F160" s="123" t="s">
        <v>43</v>
      </c>
      <c r="G160" s="214">
        <v>0</v>
      </c>
      <c r="H160" s="214">
        <v>1E-4</v>
      </c>
      <c r="I160" s="214">
        <v>0</v>
      </c>
      <c r="J160" s="19"/>
      <c r="K160" s="123" t="s">
        <v>146</v>
      </c>
      <c r="L160" s="214">
        <v>9.1404099999999999E-3</v>
      </c>
      <c r="M160" s="214">
        <v>3.314458E-2</v>
      </c>
      <c r="N160" s="214">
        <v>2.0344599999999997E-2</v>
      </c>
    </row>
    <row r="161" spans="1:20" x14ac:dyDescent="0.25">
      <c r="A161" s="123" t="s">
        <v>32</v>
      </c>
      <c r="B161" s="214">
        <v>0</v>
      </c>
      <c r="C161" s="214">
        <v>6.24962E-3</v>
      </c>
      <c r="D161" s="214">
        <v>0</v>
      </c>
      <c r="E161" s="154"/>
      <c r="F161" s="123" t="s">
        <v>44</v>
      </c>
      <c r="G161" s="214">
        <v>0</v>
      </c>
      <c r="H161" s="214">
        <v>0</v>
      </c>
      <c r="I161" s="214">
        <v>0</v>
      </c>
      <c r="J161" s="19"/>
      <c r="K161" s="123" t="s">
        <v>236</v>
      </c>
      <c r="L161" s="214">
        <v>2.1760060000000001E-2</v>
      </c>
      <c r="M161" s="214">
        <v>2.4813499999999999E-2</v>
      </c>
      <c r="N161" s="214">
        <v>1.8629509999999998E-2</v>
      </c>
    </row>
    <row r="162" spans="1:20" x14ac:dyDescent="0.25">
      <c r="A162" s="123" t="s">
        <v>34</v>
      </c>
      <c r="B162" s="214">
        <v>0</v>
      </c>
      <c r="C162" s="214">
        <v>0</v>
      </c>
      <c r="D162" s="214">
        <v>0</v>
      </c>
      <c r="E162" s="154"/>
      <c r="F162" s="123" t="s">
        <v>45</v>
      </c>
      <c r="G162" s="214">
        <v>0</v>
      </c>
      <c r="H162" s="214">
        <v>0</v>
      </c>
      <c r="I162" s="214">
        <v>0</v>
      </c>
      <c r="J162" s="19"/>
      <c r="K162" s="123" t="s">
        <v>16</v>
      </c>
      <c r="L162" s="214">
        <v>0.30060205000000001</v>
      </c>
      <c r="M162" s="214">
        <v>0.57388280000000003</v>
      </c>
      <c r="N162" s="214">
        <v>1.84432E-2</v>
      </c>
    </row>
    <row r="163" spans="1:20" x14ac:dyDescent="0.25">
      <c r="A163" s="123" t="s">
        <v>40</v>
      </c>
      <c r="B163" s="214">
        <v>0</v>
      </c>
      <c r="C163" s="214">
        <v>0</v>
      </c>
      <c r="D163" s="214">
        <v>0</v>
      </c>
      <c r="E163" s="154"/>
      <c r="F163" s="123" t="s">
        <v>49</v>
      </c>
      <c r="G163" s="214">
        <v>0</v>
      </c>
      <c r="H163" s="214">
        <v>0</v>
      </c>
      <c r="I163" s="214">
        <v>0</v>
      </c>
      <c r="J163" s="19"/>
      <c r="K163" s="123" t="s">
        <v>235</v>
      </c>
      <c r="L163" s="214">
        <v>0.12842676</v>
      </c>
      <c r="M163" s="214">
        <v>0.41695103</v>
      </c>
      <c r="N163" s="214">
        <v>1.6783310000000003E-2</v>
      </c>
    </row>
    <row r="164" spans="1:20" x14ac:dyDescent="0.25">
      <c r="A164" s="123" t="s">
        <v>41</v>
      </c>
      <c r="B164" s="214">
        <v>0</v>
      </c>
      <c r="C164" s="214">
        <v>0</v>
      </c>
      <c r="D164" s="214">
        <v>0</v>
      </c>
      <c r="E164" s="154"/>
      <c r="F164" s="123" t="s">
        <v>50</v>
      </c>
      <c r="G164" s="214">
        <v>0</v>
      </c>
      <c r="H164" s="214">
        <v>0</v>
      </c>
      <c r="I164" s="214">
        <v>0</v>
      </c>
      <c r="J164" s="19"/>
      <c r="K164" s="123" t="s">
        <v>140</v>
      </c>
      <c r="L164" s="214">
        <v>0</v>
      </c>
      <c r="M164" s="214">
        <v>0</v>
      </c>
      <c r="N164" s="214">
        <v>1.6118209999999997E-2</v>
      </c>
    </row>
    <row r="165" spans="1:20" x14ac:dyDescent="0.25">
      <c r="A165" s="123" t="s">
        <v>42</v>
      </c>
      <c r="B165" s="214">
        <v>0</v>
      </c>
      <c r="C165" s="214">
        <v>0</v>
      </c>
      <c r="D165" s="214">
        <v>0</v>
      </c>
      <c r="E165" s="154"/>
      <c r="F165" s="123" t="s">
        <v>51</v>
      </c>
      <c r="G165" s="214">
        <v>0</v>
      </c>
      <c r="H165" s="214">
        <v>0</v>
      </c>
      <c r="I165" s="214">
        <v>0</v>
      </c>
      <c r="J165" s="19"/>
      <c r="K165" s="123" t="s">
        <v>155</v>
      </c>
      <c r="L165" s="214">
        <v>2.3770725600000002</v>
      </c>
      <c r="M165" s="214">
        <v>4.4807632899999996</v>
      </c>
      <c r="N165" s="214">
        <v>1.556866E-2</v>
      </c>
    </row>
    <row r="166" spans="1:20" x14ac:dyDescent="0.25">
      <c r="A166" s="123" t="s">
        <v>43</v>
      </c>
      <c r="B166" s="214">
        <v>3.9591299999999999E-3</v>
      </c>
      <c r="C166" s="214">
        <v>0</v>
      </c>
      <c r="D166" s="214">
        <v>0</v>
      </c>
      <c r="E166" s="154"/>
      <c r="F166" s="123" t="s">
        <v>57</v>
      </c>
      <c r="G166" s="214">
        <v>0</v>
      </c>
      <c r="H166" s="214">
        <v>1.25E-4</v>
      </c>
      <c r="I166" s="214">
        <v>0</v>
      </c>
      <c r="J166" s="19"/>
      <c r="K166" s="123" t="s">
        <v>241</v>
      </c>
      <c r="L166" s="214">
        <v>1.0892639999999999E-2</v>
      </c>
      <c r="M166" s="214">
        <v>3.0400000000000002E-3</v>
      </c>
      <c r="N166" s="214">
        <v>1.5564680000000001E-2</v>
      </c>
    </row>
    <row r="167" spans="1:20" x14ac:dyDescent="0.25">
      <c r="A167" s="123" t="s">
        <v>45</v>
      </c>
      <c r="B167" s="214">
        <v>0</v>
      </c>
      <c r="C167" s="214">
        <v>0</v>
      </c>
      <c r="D167" s="214">
        <v>0</v>
      </c>
      <c r="E167" s="154"/>
      <c r="F167" s="123" t="s">
        <v>60</v>
      </c>
      <c r="G167" s="214">
        <v>0</v>
      </c>
      <c r="H167" s="214">
        <v>0</v>
      </c>
      <c r="I167" s="214">
        <v>0</v>
      </c>
      <c r="J167" s="19"/>
      <c r="K167" s="123" t="s">
        <v>22</v>
      </c>
      <c r="L167" s="214">
        <v>0.22732567000000001</v>
      </c>
      <c r="M167" s="214">
        <v>1.8261380000000001E-2</v>
      </c>
      <c r="N167" s="214">
        <v>1.540769E-2</v>
      </c>
    </row>
    <row r="168" spans="1:20" x14ac:dyDescent="0.25">
      <c r="A168" s="123" t="s">
        <v>48</v>
      </c>
      <c r="B168" s="214">
        <v>3.8400000000000001E-4</v>
      </c>
      <c r="C168" s="214">
        <v>0</v>
      </c>
      <c r="D168" s="214">
        <v>0</v>
      </c>
      <c r="E168" s="154"/>
      <c r="F168" s="123" t="s">
        <v>65</v>
      </c>
      <c r="G168" s="214">
        <v>0</v>
      </c>
      <c r="H168" s="214">
        <v>0</v>
      </c>
      <c r="I168" s="214">
        <v>0</v>
      </c>
      <c r="J168" s="19"/>
      <c r="K168" s="123" t="s">
        <v>167</v>
      </c>
      <c r="L168" s="214">
        <v>0</v>
      </c>
      <c r="M168" s="214">
        <v>0</v>
      </c>
      <c r="N168" s="214">
        <v>1.332E-2</v>
      </c>
    </row>
    <row r="169" spans="1:20" x14ac:dyDescent="0.25">
      <c r="A169" s="123" t="s">
        <v>49</v>
      </c>
      <c r="B169" s="214">
        <v>1.55716703</v>
      </c>
      <c r="C169" s="214">
        <v>0.57455902000000003</v>
      </c>
      <c r="D169" s="214">
        <v>0</v>
      </c>
      <c r="E169" s="154"/>
      <c r="F169" s="123" t="s">
        <v>66</v>
      </c>
      <c r="G169" s="214">
        <v>0</v>
      </c>
      <c r="H169" s="214">
        <v>0</v>
      </c>
      <c r="I169" s="214">
        <v>0</v>
      </c>
      <c r="J169" s="19"/>
      <c r="K169" s="123" t="s">
        <v>120</v>
      </c>
      <c r="L169" s="214">
        <v>1.6914259700000001</v>
      </c>
      <c r="M169" s="214">
        <v>0.46808222999999999</v>
      </c>
      <c r="N169" s="214">
        <v>1.2788219999999999E-2</v>
      </c>
    </row>
    <row r="170" spans="1:20" x14ac:dyDescent="0.25">
      <c r="A170" s="123" t="s">
        <v>51</v>
      </c>
      <c r="B170" s="214">
        <v>0</v>
      </c>
      <c r="C170" s="214">
        <v>0</v>
      </c>
      <c r="D170" s="214">
        <v>0</v>
      </c>
      <c r="E170" s="154"/>
      <c r="F170" s="123" t="s">
        <v>68</v>
      </c>
      <c r="G170" s="214">
        <v>0</v>
      </c>
      <c r="H170" s="214">
        <v>0</v>
      </c>
      <c r="I170" s="214">
        <v>0</v>
      </c>
      <c r="J170" s="19"/>
      <c r="K170" s="123" t="s">
        <v>91</v>
      </c>
      <c r="L170" s="214">
        <v>9.6425400000000015E-3</v>
      </c>
      <c r="M170" s="214">
        <v>1.7382599999999999E-3</v>
      </c>
      <c r="N170" s="214">
        <v>1.0436249999999999E-2</v>
      </c>
    </row>
    <row r="171" spans="1:20" x14ac:dyDescent="0.25">
      <c r="A171" s="123" t="s">
        <v>57</v>
      </c>
      <c r="B171" s="214">
        <v>0</v>
      </c>
      <c r="C171" s="214">
        <v>0</v>
      </c>
      <c r="D171" s="214">
        <v>0</v>
      </c>
      <c r="E171" s="154"/>
      <c r="F171" s="123" t="s">
        <v>70</v>
      </c>
      <c r="G171" s="214">
        <v>0</v>
      </c>
      <c r="H171" s="214">
        <v>0</v>
      </c>
      <c r="I171" s="214">
        <v>0</v>
      </c>
      <c r="J171" s="19"/>
      <c r="K171" s="123" t="s">
        <v>208</v>
      </c>
      <c r="L171" s="214">
        <v>1.385781E-2</v>
      </c>
      <c r="M171" s="214">
        <v>5.5416400000000005E-3</v>
      </c>
      <c r="N171" s="214">
        <v>8.2613799999999987E-3</v>
      </c>
    </row>
    <row r="172" spans="1:20" x14ac:dyDescent="0.25">
      <c r="A172" s="123" t="s">
        <v>58</v>
      </c>
      <c r="B172" s="214">
        <v>0</v>
      </c>
      <c r="C172" s="214">
        <v>0</v>
      </c>
      <c r="D172" s="214">
        <v>0</v>
      </c>
      <c r="E172" s="154"/>
      <c r="F172" s="123" t="s">
        <v>72</v>
      </c>
      <c r="G172" s="214">
        <v>0</v>
      </c>
      <c r="H172" s="214">
        <v>0</v>
      </c>
      <c r="I172" s="214">
        <v>0</v>
      </c>
      <c r="J172" s="19"/>
      <c r="K172" s="123" t="s">
        <v>27</v>
      </c>
      <c r="L172" s="214">
        <v>0.95793671999999996</v>
      </c>
      <c r="M172" s="214">
        <v>0.13359648999999998</v>
      </c>
      <c r="N172" s="214">
        <v>8.0006799999999996E-3</v>
      </c>
    </row>
    <row r="173" spans="1:20" x14ac:dyDescent="0.25">
      <c r="A173" s="123" t="s">
        <v>62</v>
      </c>
      <c r="B173" s="214">
        <v>0</v>
      </c>
      <c r="C173" s="214">
        <v>0</v>
      </c>
      <c r="D173" s="214">
        <v>0</v>
      </c>
      <c r="E173" s="154"/>
      <c r="F173" s="123" t="s">
        <v>76</v>
      </c>
      <c r="G173" s="214">
        <v>5.0000000000000002E-5</v>
      </c>
      <c r="H173" s="214">
        <v>0</v>
      </c>
      <c r="I173" s="214">
        <v>0</v>
      </c>
      <c r="J173" s="19"/>
      <c r="K173" s="123" t="s">
        <v>247</v>
      </c>
      <c r="L173" s="214">
        <v>0</v>
      </c>
      <c r="M173" s="214">
        <v>3.241E-3</v>
      </c>
      <c r="N173" s="214">
        <v>7.8689899999999993E-3</v>
      </c>
    </row>
    <row r="174" spans="1:20" x14ac:dyDescent="0.25">
      <c r="A174" s="123" t="s">
        <v>63</v>
      </c>
      <c r="B174" s="214">
        <v>0</v>
      </c>
      <c r="C174" s="214">
        <v>0</v>
      </c>
      <c r="D174" s="214">
        <v>0</v>
      </c>
      <c r="E174" s="154"/>
      <c r="F174" s="123" t="s">
        <v>77</v>
      </c>
      <c r="G174" s="214">
        <v>0</v>
      </c>
      <c r="H174" s="214">
        <v>0</v>
      </c>
      <c r="I174" s="214">
        <v>0</v>
      </c>
      <c r="J174" s="19"/>
      <c r="K174" s="123" t="s">
        <v>228</v>
      </c>
      <c r="L174" s="214">
        <v>9.3855720000000004E-2</v>
      </c>
      <c r="M174" s="214">
        <v>1.88517625</v>
      </c>
      <c r="N174" s="214">
        <v>7.5254399999999996E-3</v>
      </c>
    </row>
    <row r="175" spans="1:20" x14ac:dyDescent="0.25">
      <c r="A175" s="123" t="s">
        <v>65</v>
      </c>
      <c r="B175" s="214">
        <v>0</v>
      </c>
      <c r="C175" s="214">
        <v>0</v>
      </c>
      <c r="D175" s="214">
        <v>0</v>
      </c>
      <c r="E175" s="154"/>
      <c r="F175" s="123" t="s">
        <v>78</v>
      </c>
      <c r="G175" s="214">
        <v>1E-4</v>
      </c>
      <c r="H175" s="214">
        <v>0</v>
      </c>
      <c r="I175" s="214">
        <v>0</v>
      </c>
      <c r="J175" s="19"/>
      <c r="K175" s="123" t="s">
        <v>50</v>
      </c>
      <c r="L175" s="214">
        <v>0.10393911</v>
      </c>
      <c r="M175" s="214">
        <v>0.93980825000000001</v>
      </c>
      <c r="N175" s="214">
        <v>7.2481099999999994E-3</v>
      </c>
    </row>
    <row r="176" spans="1:20" x14ac:dyDescent="0.25">
      <c r="A176" s="123" t="s">
        <v>73</v>
      </c>
      <c r="B176" s="214">
        <v>0</v>
      </c>
      <c r="C176" s="214">
        <v>0</v>
      </c>
      <c r="D176" s="214">
        <v>0</v>
      </c>
      <c r="E176" s="156"/>
      <c r="F176" s="123" t="s">
        <v>79</v>
      </c>
      <c r="G176" s="214">
        <v>4.9290000000000002E-3</v>
      </c>
      <c r="H176" s="214">
        <v>2.0639999999999999E-5</v>
      </c>
      <c r="I176" s="214">
        <v>0</v>
      </c>
      <c r="J176" s="19"/>
      <c r="K176" s="123" t="s">
        <v>232</v>
      </c>
      <c r="L176" s="214">
        <v>0</v>
      </c>
      <c r="M176" s="214">
        <v>1.0447E-2</v>
      </c>
      <c r="N176" s="214">
        <v>6.25517E-3</v>
      </c>
      <c r="T176" s="37"/>
    </row>
    <row r="177" spans="1:20" x14ac:dyDescent="0.25">
      <c r="A177" s="123" t="s">
        <v>76</v>
      </c>
      <c r="B177" s="214">
        <v>17.281362999999999</v>
      </c>
      <c r="C177" s="214">
        <v>1.8578699999999999</v>
      </c>
      <c r="D177" s="214">
        <v>0</v>
      </c>
      <c r="E177" s="156"/>
      <c r="F177" s="123" t="s">
        <v>81</v>
      </c>
      <c r="G177" s="214">
        <v>0</v>
      </c>
      <c r="H177" s="214">
        <v>1.5E-5</v>
      </c>
      <c r="I177" s="214">
        <v>0</v>
      </c>
      <c r="J177" s="19"/>
      <c r="K177" s="123" t="s">
        <v>246</v>
      </c>
      <c r="L177" s="214">
        <v>1.391393E-2</v>
      </c>
      <c r="M177" s="214">
        <v>1.6047290000000002E-2</v>
      </c>
      <c r="N177" s="214">
        <v>5.9888800000000002E-3</v>
      </c>
      <c r="T177" s="37"/>
    </row>
    <row r="178" spans="1:20" x14ac:dyDescent="0.25">
      <c r="A178" s="123" t="s">
        <v>78</v>
      </c>
      <c r="B178" s="214">
        <v>0</v>
      </c>
      <c r="C178" s="214">
        <v>0</v>
      </c>
      <c r="D178" s="214">
        <v>0</v>
      </c>
      <c r="E178" s="156"/>
      <c r="F178" s="123" t="s">
        <v>82</v>
      </c>
      <c r="G178" s="214">
        <v>0</v>
      </c>
      <c r="H178" s="214">
        <v>0</v>
      </c>
      <c r="I178" s="214">
        <v>0</v>
      </c>
      <c r="J178" s="19"/>
      <c r="K178" s="123" t="s">
        <v>24</v>
      </c>
      <c r="L178" s="214">
        <v>8.5360020000000009E-2</v>
      </c>
      <c r="M178" s="214">
        <v>2.1918080000000003E-2</v>
      </c>
      <c r="N178" s="214">
        <v>5.8164100000000002E-3</v>
      </c>
      <c r="T178" s="37"/>
    </row>
    <row r="179" spans="1:20" x14ac:dyDescent="0.25">
      <c r="A179" s="123" t="s">
        <v>81</v>
      </c>
      <c r="B179" s="214">
        <v>0</v>
      </c>
      <c r="C179" s="214">
        <v>0</v>
      </c>
      <c r="D179" s="214">
        <v>0</v>
      </c>
      <c r="E179" s="156"/>
      <c r="F179" s="123" t="s">
        <v>87</v>
      </c>
      <c r="G179" s="214">
        <v>0</v>
      </c>
      <c r="H179" s="214">
        <v>0</v>
      </c>
      <c r="I179" s="214">
        <v>0</v>
      </c>
      <c r="J179" s="19"/>
      <c r="K179" s="123" t="s">
        <v>59</v>
      </c>
      <c r="L179" s="214">
        <v>0.11945241000000001</v>
      </c>
      <c r="M179" s="214">
        <v>6.4999999999999997E-3</v>
      </c>
      <c r="N179" s="214">
        <v>5.7340000000000004E-3</v>
      </c>
    </row>
    <row r="180" spans="1:20" x14ac:dyDescent="0.25">
      <c r="A180" s="123" t="s">
        <v>82</v>
      </c>
      <c r="B180" s="214">
        <v>2.3837600000000004E-3</v>
      </c>
      <c r="C180" s="214">
        <v>2.3894999999999998E-4</v>
      </c>
      <c r="D180" s="214">
        <v>0</v>
      </c>
      <c r="E180" s="156"/>
      <c r="F180" s="123" t="s">
        <v>88</v>
      </c>
      <c r="G180" s="214">
        <v>3.3384290000000004E-2</v>
      </c>
      <c r="H180" s="214">
        <v>0</v>
      </c>
      <c r="I180" s="214">
        <v>0</v>
      </c>
      <c r="J180" s="19"/>
      <c r="K180" s="123" t="s">
        <v>28</v>
      </c>
      <c r="L180" s="214">
        <v>3.3001469999999998E-2</v>
      </c>
      <c r="M180" s="214">
        <v>2.3250139999999999E-2</v>
      </c>
      <c r="N180" s="214">
        <v>5.5664899999999995E-3</v>
      </c>
    </row>
    <row r="181" spans="1:20" x14ac:dyDescent="0.25">
      <c r="A181" s="123" t="s">
        <v>87</v>
      </c>
      <c r="B181" s="214">
        <v>0</v>
      </c>
      <c r="C181" s="214">
        <v>0</v>
      </c>
      <c r="D181" s="214">
        <v>0</v>
      </c>
      <c r="E181" s="156"/>
      <c r="F181" s="123" t="s">
        <v>90</v>
      </c>
      <c r="G181" s="214">
        <v>0</v>
      </c>
      <c r="H181" s="214">
        <v>3.4999999999999997E-5</v>
      </c>
      <c r="I181" s="214">
        <v>0</v>
      </c>
      <c r="J181" s="19"/>
      <c r="K181" s="123" t="s">
        <v>97</v>
      </c>
      <c r="L181" s="214">
        <v>0.57724195999999994</v>
      </c>
      <c r="M181" s="214">
        <v>3.489279E-2</v>
      </c>
      <c r="N181" s="214">
        <v>5.3562700000000006E-3</v>
      </c>
    </row>
    <row r="182" spans="1:20" x14ac:dyDescent="0.25">
      <c r="A182" s="123" t="s">
        <v>88</v>
      </c>
      <c r="B182" s="214">
        <v>0</v>
      </c>
      <c r="C182" s="214">
        <v>1.128551E-2</v>
      </c>
      <c r="D182" s="214">
        <v>0</v>
      </c>
      <c r="E182" s="156"/>
      <c r="F182" s="123" t="s">
        <v>91</v>
      </c>
      <c r="G182" s="214">
        <v>0</v>
      </c>
      <c r="H182" s="214">
        <v>0</v>
      </c>
      <c r="I182" s="214">
        <v>0</v>
      </c>
      <c r="J182" s="19"/>
      <c r="K182" s="123" t="s">
        <v>141</v>
      </c>
      <c r="L182" s="214">
        <v>5.3908499999999998E-2</v>
      </c>
      <c r="M182" s="214">
        <v>1.8155699999999999E-3</v>
      </c>
      <c r="N182" s="214">
        <v>3.9351100000000003E-3</v>
      </c>
      <c r="T182" s="37"/>
    </row>
    <row r="183" spans="1:20" x14ac:dyDescent="0.25">
      <c r="A183" s="123" t="s">
        <v>89</v>
      </c>
      <c r="B183" s="214">
        <v>0</v>
      </c>
      <c r="C183" s="214">
        <v>2.2450000000000001E-4</v>
      </c>
      <c r="D183" s="214">
        <v>0</v>
      </c>
      <c r="E183" s="156"/>
      <c r="F183" s="123" t="s">
        <v>93</v>
      </c>
      <c r="G183" s="214">
        <v>0</v>
      </c>
      <c r="H183" s="214">
        <v>0</v>
      </c>
      <c r="I183" s="214">
        <v>0</v>
      </c>
      <c r="J183" s="19"/>
      <c r="K183" s="123" t="s">
        <v>190</v>
      </c>
      <c r="L183" s="214">
        <v>0.37601381</v>
      </c>
      <c r="M183" s="214">
        <v>0.11972594</v>
      </c>
      <c r="N183" s="214">
        <v>3.8459699999999998E-3</v>
      </c>
      <c r="T183" s="37"/>
    </row>
    <row r="184" spans="1:20" x14ac:dyDescent="0.25">
      <c r="A184" s="123" t="s">
        <v>90</v>
      </c>
      <c r="B184" s="214">
        <v>0</v>
      </c>
      <c r="C184" s="214">
        <v>0</v>
      </c>
      <c r="D184" s="214">
        <v>0</v>
      </c>
      <c r="E184" s="156"/>
      <c r="F184" s="123" t="s">
        <v>95</v>
      </c>
      <c r="G184" s="214">
        <v>0</v>
      </c>
      <c r="H184" s="214">
        <v>2.0000000000000001E-4</v>
      </c>
      <c r="I184" s="214">
        <v>0</v>
      </c>
      <c r="J184" s="19"/>
      <c r="K184" s="123" t="s">
        <v>144</v>
      </c>
      <c r="L184" s="214">
        <v>6.2401269999999995E-2</v>
      </c>
      <c r="M184" s="214">
        <v>7.4558440000000004E-2</v>
      </c>
      <c r="N184" s="214">
        <v>3.61474E-3</v>
      </c>
      <c r="T184" s="37"/>
    </row>
    <row r="185" spans="1:20" x14ac:dyDescent="0.25">
      <c r="A185" s="123" t="s">
        <v>91</v>
      </c>
      <c r="B185" s="214">
        <v>1.0531280000000001E-2</v>
      </c>
      <c r="C185" s="214">
        <v>0</v>
      </c>
      <c r="D185" s="214">
        <v>0</v>
      </c>
      <c r="E185" s="156"/>
      <c r="F185" s="123" t="s">
        <v>96</v>
      </c>
      <c r="G185" s="214">
        <v>0</v>
      </c>
      <c r="H185" s="214">
        <v>0</v>
      </c>
      <c r="I185" s="214">
        <v>0</v>
      </c>
      <c r="J185" s="19"/>
      <c r="K185" s="123" t="s">
        <v>110</v>
      </c>
      <c r="L185" s="214">
        <v>0</v>
      </c>
      <c r="M185" s="214">
        <v>2.9700000000000001E-4</v>
      </c>
      <c r="N185" s="214">
        <v>3.2203100000000001E-3</v>
      </c>
    </row>
    <row r="186" spans="1:20" x14ac:dyDescent="0.25">
      <c r="A186" s="123" t="s">
        <v>94</v>
      </c>
      <c r="B186" s="214">
        <v>0</v>
      </c>
      <c r="C186" s="214">
        <v>0</v>
      </c>
      <c r="D186" s="214">
        <v>0</v>
      </c>
      <c r="E186" s="156"/>
      <c r="F186" s="123" t="s">
        <v>98</v>
      </c>
      <c r="G186" s="214">
        <v>2.05E-4</v>
      </c>
      <c r="H186" s="214">
        <v>1E-4</v>
      </c>
      <c r="I186" s="214">
        <v>0</v>
      </c>
      <c r="J186" s="19"/>
      <c r="K186" s="123" t="s">
        <v>126</v>
      </c>
      <c r="L186" s="214">
        <v>0</v>
      </c>
      <c r="M186" s="214">
        <v>0</v>
      </c>
      <c r="N186" s="214">
        <v>2.5000000000000001E-3</v>
      </c>
    </row>
    <row r="187" spans="1:20" x14ac:dyDescent="0.25">
      <c r="A187" s="123" t="s">
        <v>95</v>
      </c>
      <c r="B187" s="214">
        <v>0</v>
      </c>
      <c r="C187" s="214">
        <v>6.1349379999999995E-2</v>
      </c>
      <c r="D187" s="214">
        <v>0</v>
      </c>
      <c r="E187" s="156"/>
      <c r="F187" s="123" t="s">
        <v>100</v>
      </c>
      <c r="G187" s="214">
        <v>0</v>
      </c>
      <c r="H187" s="214">
        <v>1E-4</v>
      </c>
      <c r="I187" s="214">
        <v>0</v>
      </c>
      <c r="J187" s="19"/>
      <c r="K187" s="123" t="s">
        <v>45</v>
      </c>
      <c r="L187" s="214">
        <v>1.2412200000000001E-3</v>
      </c>
      <c r="M187" s="214">
        <v>0</v>
      </c>
      <c r="N187" s="214">
        <v>2.4960799999999999E-3</v>
      </c>
    </row>
    <row r="188" spans="1:20" x14ac:dyDescent="0.25">
      <c r="A188" s="123" t="s">
        <v>96</v>
      </c>
      <c r="B188" s="214">
        <v>3.7768000000000003E-4</v>
      </c>
      <c r="C188" s="214">
        <v>0</v>
      </c>
      <c r="D188" s="214">
        <v>0</v>
      </c>
      <c r="E188" s="156"/>
      <c r="F188" s="123" t="s">
        <v>101</v>
      </c>
      <c r="G188" s="214">
        <v>8.9999999999999993E-3</v>
      </c>
      <c r="H188" s="214">
        <v>0</v>
      </c>
      <c r="I188" s="214">
        <v>0</v>
      </c>
      <c r="J188" s="19"/>
      <c r="K188" s="123" t="s">
        <v>139</v>
      </c>
      <c r="L188" s="214">
        <v>4.8171999999999998E-3</v>
      </c>
      <c r="M188" s="214">
        <v>2.3999999999999998E-3</v>
      </c>
      <c r="N188" s="214">
        <v>1.4E-3</v>
      </c>
    </row>
    <row r="189" spans="1:20" x14ac:dyDescent="0.25">
      <c r="A189" s="123" t="s">
        <v>98</v>
      </c>
      <c r="B189" s="214">
        <v>1.00644445</v>
      </c>
      <c r="C189" s="214">
        <v>7.1499099999999998E-3</v>
      </c>
      <c r="D189" s="214">
        <v>0</v>
      </c>
      <c r="E189" s="156"/>
      <c r="F189" s="123" t="s">
        <v>102</v>
      </c>
      <c r="G189" s="214">
        <v>0</v>
      </c>
      <c r="H189" s="214">
        <v>0</v>
      </c>
      <c r="I189" s="214">
        <v>0</v>
      </c>
      <c r="J189" s="19"/>
      <c r="K189" s="123" t="s">
        <v>165</v>
      </c>
      <c r="L189" s="214">
        <v>7.62E-3</v>
      </c>
      <c r="M189" s="214">
        <v>0.33254127</v>
      </c>
      <c r="N189" s="214">
        <v>1.07E-3</v>
      </c>
    </row>
    <row r="190" spans="1:20" x14ac:dyDescent="0.25">
      <c r="A190" s="123" t="s">
        <v>100</v>
      </c>
      <c r="B190" s="214">
        <v>0</v>
      </c>
      <c r="C190" s="214">
        <v>0</v>
      </c>
      <c r="D190" s="214">
        <v>0</v>
      </c>
      <c r="E190" s="156"/>
      <c r="F190" s="123" t="s">
        <v>103</v>
      </c>
      <c r="G190" s="214">
        <v>0</v>
      </c>
      <c r="H190" s="214">
        <v>0</v>
      </c>
      <c r="I190" s="214">
        <v>0</v>
      </c>
      <c r="J190" s="19"/>
      <c r="K190" s="123" t="s">
        <v>153</v>
      </c>
      <c r="L190" s="214">
        <v>0</v>
      </c>
      <c r="M190" s="214">
        <v>0</v>
      </c>
      <c r="N190" s="214">
        <v>6.5640000000000002E-4</v>
      </c>
    </row>
    <row r="191" spans="1:20" x14ac:dyDescent="0.25">
      <c r="A191" s="123" t="s">
        <v>101</v>
      </c>
      <c r="B191" s="214">
        <v>0</v>
      </c>
      <c r="C191" s="214">
        <v>2.663944E-2</v>
      </c>
      <c r="D191" s="214">
        <v>0</v>
      </c>
      <c r="E191" s="156"/>
      <c r="F191" s="123" t="s">
        <v>110</v>
      </c>
      <c r="G191" s="214">
        <v>0</v>
      </c>
      <c r="H191" s="214">
        <v>0</v>
      </c>
      <c r="I191" s="214">
        <v>0</v>
      </c>
      <c r="J191" s="19"/>
      <c r="K191" s="123" t="s">
        <v>67</v>
      </c>
      <c r="L191" s="214">
        <v>0</v>
      </c>
      <c r="M191" s="214">
        <v>6.3199999999999997E-4</v>
      </c>
      <c r="N191" s="214">
        <v>6.3199999999999997E-4</v>
      </c>
    </row>
    <row r="192" spans="1:20" x14ac:dyDescent="0.25">
      <c r="A192" s="123" t="s">
        <v>102</v>
      </c>
      <c r="B192" s="214">
        <v>0</v>
      </c>
      <c r="C192" s="214">
        <v>0</v>
      </c>
      <c r="D192" s="214">
        <v>0</v>
      </c>
      <c r="E192" s="156"/>
      <c r="F192" s="123" t="s">
        <v>112</v>
      </c>
      <c r="G192" s="214">
        <v>0</v>
      </c>
      <c r="H192" s="214">
        <v>0</v>
      </c>
      <c r="I192" s="214">
        <v>0</v>
      </c>
      <c r="J192" s="19"/>
      <c r="K192" s="123" t="s">
        <v>233</v>
      </c>
      <c r="L192" s="214">
        <v>8.3239999999999998E-3</v>
      </c>
      <c r="M192" s="214">
        <v>5.4887650000000003E-2</v>
      </c>
      <c r="N192" s="214">
        <v>5.6214000000000004E-4</v>
      </c>
    </row>
    <row r="193" spans="1:14" x14ac:dyDescent="0.25">
      <c r="A193" s="123" t="s">
        <v>106</v>
      </c>
      <c r="B193" s="214">
        <v>0</v>
      </c>
      <c r="C193" s="214">
        <v>0</v>
      </c>
      <c r="D193" s="214">
        <v>0</v>
      </c>
      <c r="E193" s="156"/>
      <c r="F193" s="123" t="s">
        <v>113</v>
      </c>
      <c r="G193" s="214">
        <v>2.3E-5</v>
      </c>
      <c r="H193" s="214">
        <v>0</v>
      </c>
      <c r="I193" s="214">
        <v>0</v>
      </c>
      <c r="J193" s="19"/>
      <c r="K193" s="123" t="s">
        <v>121</v>
      </c>
      <c r="L193" s="214">
        <v>6.0217400000000004E-2</v>
      </c>
      <c r="M193" s="214">
        <v>0</v>
      </c>
      <c r="N193" s="214">
        <v>4.3199999999999998E-4</v>
      </c>
    </row>
    <row r="194" spans="1:14" x14ac:dyDescent="0.25">
      <c r="A194" s="123" t="s">
        <v>110</v>
      </c>
      <c r="B194" s="214">
        <v>0</v>
      </c>
      <c r="C194" s="214">
        <v>0</v>
      </c>
      <c r="D194" s="214">
        <v>0</v>
      </c>
      <c r="E194" s="156"/>
      <c r="F194" s="123" t="s">
        <v>115</v>
      </c>
      <c r="G194" s="214">
        <v>0</v>
      </c>
      <c r="H194" s="214">
        <v>0</v>
      </c>
      <c r="I194" s="214">
        <v>0</v>
      </c>
      <c r="J194" s="19"/>
      <c r="K194" s="123" t="s">
        <v>63</v>
      </c>
      <c r="L194" s="214">
        <v>0</v>
      </c>
      <c r="M194" s="214">
        <v>2.758E-3</v>
      </c>
      <c r="N194" s="214">
        <v>2.7999999999999998E-4</v>
      </c>
    </row>
    <row r="195" spans="1:14" x14ac:dyDescent="0.25">
      <c r="A195" s="123" t="s">
        <v>112</v>
      </c>
      <c r="B195" s="214">
        <v>0</v>
      </c>
      <c r="C195" s="214">
        <v>0</v>
      </c>
      <c r="D195" s="214">
        <v>0</v>
      </c>
      <c r="E195" s="156"/>
      <c r="F195" s="123" t="s">
        <v>118</v>
      </c>
      <c r="G195" s="214">
        <v>0</v>
      </c>
      <c r="H195" s="214">
        <v>0</v>
      </c>
      <c r="I195" s="214">
        <v>0</v>
      </c>
      <c r="J195" s="19"/>
      <c r="K195" s="123" t="s">
        <v>138</v>
      </c>
      <c r="L195" s="214">
        <v>0.19459499999999999</v>
      </c>
      <c r="M195" s="214">
        <v>4.8672E-4</v>
      </c>
      <c r="N195" s="214">
        <v>2.0799999999999999E-4</v>
      </c>
    </row>
    <row r="196" spans="1:14" x14ac:dyDescent="0.25">
      <c r="A196" s="123" t="s">
        <v>113</v>
      </c>
      <c r="B196" s="214">
        <v>0</v>
      </c>
      <c r="C196" s="214">
        <v>0</v>
      </c>
      <c r="D196" s="214">
        <v>0</v>
      </c>
      <c r="E196" s="156"/>
      <c r="F196" s="123" t="s">
        <v>119</v>
      </c>
      <c r="G196" s="214">
        <v>0</v>
      </c>
      <c r="H196" s="214">
        <v>0</v>
      </c>
      <c r="I196" s="214">
        <v>0</v>
      </c>
      <c r="J196" s="19"/>
      <c r="K196" s="123" t="s">
        <v>14</v>
      </c>
      <c r="L196" s="214">
        <v>0</v>
      </c>
      <c r="M196" s="214">
        <v>2.1982800000000004E-3</v>
      </c>
      <c r="N196" s="214">
        <v>1.8228999999999999E-4</v>
      </c>
    </row>
    <row r="197" spans="1:14" x14ac:dyDescent="0.25">
      <c r="A197" s="123" t="s">
        <v>115</v>
      </c>
      <c r="B197" s="214">
        <v>0</v>
      </c>
      <c r="C197" s="214">
        <v>0</v>
      </c>
      <c r="D197" s="214">
        <v>0</v>
      </c>
      <c r="E197" s="156"/>
      <c r="F197" s="123" t="s">
        <v>126</v>
      </c>
      <c r="G197" s="214">
        <v>2.9999999999999997E-4</v>
      </c>
      <c r="H197" s="214">
        <v>0</v>
      </c>
      <c r="I197" s="214">
        <v>0</v>
      </c>
      <c r="J197" s="19"/>
      <c r="K197" s="123" t="s">
        <v>44</v>
      </c>
      <c r="L197" s="214">
        <v>0</v>
      </c>
      <c r="M197" s="214">
        <v>8.0391999999999996E-4</v>
      </c>
      <c r="N197" s="214">
        <v>6.0060000000000004E-5</v>
      </c>
    </row>
    <row r="198" spans="1:14" x14ac:dyDescent="0.25">
      <c r="A198" s="123" t="s">
        <v>124</v>
      </c>
      <c r="B198" s="214">
        <v>0</v>
      </c>
      <c r="C198" s="214">
        <v>0</v>
      </c>
      <c r="D198" s="214">
        <v>0</v>
      </c>
      <c r="E198" s="156"/>
      <c r="F198" s="123" t="s">
        <v>128</v>
      </c>
      <c r="G198" s="214">
        <v>0</v>
      </c>
      <c r="H198" s="214">
        <v>0</v>
      </c>
      <c r="I198" s="214">
        <v>0</v>
      </c>
      <c r="J198" s="19"/>
      <c r="K198" s="123" t="s">
        <v>94</v>
      </c>
      <c r="L198" s="214">
        <v>1.0000000000000001E-5</v>
      </c>
      <c r="M198" s="214">
        <v>0</v>
      </c>
      <c r="N198" s="214">
        <v>3.8799999999999994E-5</v>
      </c>
    </row>
    <row r="199" spans="1:14" x14ac:dyDescent="0.25">
      <c r="A199" s="123" t="s">
        <v>126</v>
      </c>
      <c r="B199" s="214">
        <v>0</v>
      </c>
      <c r="C199" s="214">
        <v>0</v>
      </c>
      <c r="D199" s="214">
        <v>0</v>
      </c>
      <c r="E199" s="156"/>
      <c r="F199" s="123" t="s">
        <v>129</v>
      </c>
      <c r="G199" s="214">
        <v>0</v>
      </c>
      <c r="H199" s="214">
        <v>0</v>
      </c>
      <c r="I199" s="214">
        <v>0</v>
      </c>
      <c r="J199" s="19"/>
      <c r="K199" s="123" t="s">
        <v>17</v>
      </c>
      <c r="L199" s="214">
        <v>0</v>
      </c>
      <c r="M199" s="214">
        <v>0</v>
      </c>
      <c r="N199" s="214">
        <v>1.7E-5</v>
      </c>
    </row>
    <row r="200" spans="1:14" x14ac:dyDescent="0.25">
      <c r="A200" s="123" t="s">
        <v>131</v>
      </c>
      <c r="B200" s="214">
        <v>0</v>
      </c>
      <c r="C200" s="214">
        <v>0</v>
      </c>
      <c r="D200" s="214">
        <v>0</v>
      </c>
      <c r="E200" s="156"/>
      <c r="F200" s="123" t="s">
        <v>131</v>
      </c>
      <c r="G200" s="214">
        <v>2.9999999999999997E-4</v>
      </c>
      <c r="H200" s="214">
        <v>0</v>
      </c>
      <c r="I200" s="214">
        <v>0</v>
      </c>
      <c r="J200" s="19"/>
      <c r="K200" s="123" t="s">
        <v>13</v>
      </c>
      <c r="L200" s="214">
        <v>2.3E-5</v>
      </c>
      <c r="M200" s="214">
        <v>3.4E-5</v>
      </c>
      <c r="N200" s="214">
        <v>0</v>
      </c>
    </row>
    <row r="201" spans="1:14" x14ac:dyDescent="0.25">
      <c r="A201" s="123" t="s">
        <v>132</v>
      </c>
      <c r="B201" s="214">
        <v>0</v>
      </c>
      <c r="C201" s="214">
        <v>0.18213546</v>
      </c>
      <c r="D201" s="214">
        <v>0</v>
      </c>
      <c r="E201" s="156"/>
      <c r="F201" s="123" t="s">
        <v>132</v>
      </c>
      <c r="G201" s="214">
        <v>0</v>
      </c>
      <c r="H201" s="214">
        <v>0</v>
      </c>
      <c r="I201" s="214">
        <v>0</v>
      </c>
      <c r="J201" s="19"/>
      <c r="K201" s="123" t="s">
        <v>18</v>
      </c>
      <c r="L201" s="214">
        <v>9.198000000000001E-5</v>
      </c>
      <c r="M201" s="214">
        <v>4.1715429999999998E-2</v>
      </c>
      <c r="N201" s="214">
        <v>0</v>
      </c>
    </row>
    <row r="202" spans="1:14" x14ac:dyDescent="0.25">
      <c r="A202" s="123" t="s">
        <v>137</v>
      </c>
      <c r="B202" s="214">
        <v>0</v>
      </c>
      <c r="C202" s="214">
        <v>0</v>
      </c>
      <c r="D202" s="214">
        <v>0</v>
      </c>
      <c r="E202" s="156"/>
      <c r="F202" s="123" t="s">
        <v>136</v>
      </c>
      <c r="G202" s="214">
        <v>0</v>
      </c>
      <c r="H202" s="214">
        <v>0</v>
      </c>
      <c r="I202" s="214">
        <v>0</v>
      </c>
      <c r="J202" s="19"/>
      <c r="K202" s="123" t="s">
        <v>29</v>
      </c>
      <c r="L202" s="214">
        <v>2.7924250000000001E-2</v>
      </c>
      <c r="M202" s="214">
        <v>0</v>
      </c>
      <c r="N202" s="214">
        <v>0</v>
      </c>
    </row>
    <row r="203" spans="1:14" x14ac:dyDescent="0.25">
      <c r="A203" s="123" t="s">
        <v>138</v>
      </c>
      <c r="B203" s="214">
        <v>0</v>
      </c>
      <c r="C203" s="214">
        <v>0</v>
      </c>
      <c r="D203" s="214">
        <v>0</v>
      </c>
      <c r="E203" s="19"/>
      <c r="F203" s="123" t="s">
        <v>137</v>
      </c>
      <c r="G203" s="214">
        <v>0</v>
      </c>
      <c r="H203" s="214">
        <v>3.055E-3</v>
      </c>
      <c r="I203" s="214">
        <v>0</v>
      </c>
      <c r="J203" s="19"/>
      <c r="K203" s="123" t="s">
        <v>31</v>
      </c>
      <c r="L203" s="214">
        <v>4.7182970000000005E-2</v>
      </c>
      <c r="M203" s="214">
        <v>0</v>
      </c>
      <c r="N203" s="214">
        <v>0</v>
      </c>
    </row>
    <row r="204" spans="1:14" x14ac:dyDescent="0.25">
      <c r="A204" s="123" t="s">
        <v>139</v>
      </c>
      <c r="B204" s="214">
        <v>0</v>
      </c>
      <c r="C204" s="214">
        <v>0</v>
      </c>
      <c r="D204" s="214">
        <v>0</v>
      </c>
      <c r="E204" s="19"/>
      <c r="F204" s="123" t="s">
        <v>140</v>
      </c>
      <c r="G204" s="214">
        <v>0</v>
      </c>
      <c r="H204" s="214">
        <v>0</v>
      </c>
      <c r="I204" s="214">
        <v>0</v>
      </c>
      <c r="J204" s="19"/>
      <c r="K204" s="123" t="s">
        <v>34</v>
      </c>
      <c r="L204" s="214">
        <v>1.99321E-3</v>
      </c>
      <c r="M204" s="214">
        <v>5.2533800000000005E-2</v>
      </c>
      <c r="N204" s="214">
        <v>0</v>
      </c>
    </row>
    <row r="205" spans="1:14" x14ac:dyDescent="0.25">
      <c r="A205" s="123" t="s">
        <v>140</v>
      </c>
      <c r="B205" s="214">
        <v>0</v>
      </c>
      <c r="C205" s="214">
        <v>0</v>
      </c>
      <c r="D205" s="214">
        <v>0</v>
      </c>
      <c r="E205" s="19"/>
      <c r="F205" s="123" t="s">
        <v>141</v>
      </c>
      <c r="G205" s="214">
        <v>0</v>
      </c>
      <c r="H205" s="214">
        <v>2.0000000000000001E-4</v>
      </c>
      <c r="I205" s="214">
        <v>0</v>
      </c>
      <c r="J205" s="19"/>
      <c r="K205" s="123" t="s">
        <v>41</v>
      </c>
      <c r="L205" s="214">
        <v>0</v>
      </c>
      <c r="M205" s="214">
        <v>0</v>
      </c>
      <c r="N205" s="214">
        <v>0</v>
      </c>
    </row>
    <row r="206" spans="1:14" x14ac:dyDescent="0.25">
      <c r="A206" s="123" t="s">
        <v>141</v>
      </c>
      <c r="B206" s="214">
        <v>0</v>
      </c>
      <c r="C206" s="214">
        <v>3.4057179999999999E-2</v>
      </c>
      <c r="D206" s="214">
        <v>0</v>
      </c>
      <c r="E206" s="19"/>
      <c r="F206" s="123" t="s">
        <v>146</v>
      </c>
      <c r="G206" s="214">
        <v>0</v>
      </c>
      <c r="H206" s="214">
        <v>0</v>
      </c>
      <c r="I206" s="214">
        <v>0</v>
      </c>
      <c r="J206" s="19"/>
      <c r="K206" s="123" t="s">
        <v>42</v>
      </c>
      <c r="L206" s="214">
        <v>0</v>
      </c>
      <c r="M206" s="214">
        <v>0</v>
      </c>
      <c r="N206" s="214">
        <v>0</v>
      </c>
    </row>
    <row r="207" spans="1:14" x14ac:dyDescent="0.25">
      <c r="A207" s="123" t="s">
        <v>149</v>
      </c>
      <c r="B207" s="214">
        <v>0</v>
      </c>
      <c r="C207" s="214">
        <v>2.1870000000000001E-3</v>
      </c>
      <c r="D207" s="214">
        <v>0</v>
      </c>
      <c r="E207" s="19"/>
      <c r="F207" s="123" t="s">
        <v>152</v>
      </c>
      <c r="G207" s="214">
        <v>0</v>
      </c>
      <c r="H207" s="214">
        <v>0</v>
      </c>
      <c r="I207" s="214">
        <v>0</v>
      </c>
      <c r="J207" s="19"/>
      <c r="K207" s="123" t="s">
        <v>43</v>
      </c>
      <c r="L207" s="214">
        <v>0</v>
      </c>
      <c r="M207" s="214">
        <v>0</v>
      </c>
      <c r="N207" s="214">
        <v>0</v>
      </c>
    </row>
    <row r="208" spans="1:14" x14ac:dyDescent="0.25">
      <c r="A208" s="123" t="s">
        <v>150</v>
      </c>
      <c r="B208" s="214">
        <v>3.7439999999999999E-4</v>
      </c>
      <c r="C208" s="214">
        <v>0</v>
      </c>
      <c r="D208" s="214">
        <v>0</v>
      </c>
      <c r="E208" s="19"/>
      <c r="F208" s="123" t="s">
        <v>153</v>
      </c>
      <c r="G208" s="214">
        <v>0</v>
      </c>
      <c r="H208" s="214">
        <v>0</v>
      </c>
      <c r="I208" s="214">
        <v>0</v>
      </c>
      <c r="J208" s="19"/>
      <c r="K208" s="123" t="s">
        <v>57</v>
      </c>
      <c r="L208" s="214">
        <v>0</v>
      </c>
      <c r="M208" s="214">
        <v>0</v>
      </c>
      <c r="N208" s="214">
        <v>0</v>
      </c>
    </row>
    <row r="209" spans="1:14" x14ac:dyDescent="0.25">
      <c r="A209" s="123" t="s">
        <v>153</v>
      </c>
      <c r="B209" s="214">
        <v>0</v>
      </c>
      <c r="C209" s="214">
        <v>0</v>
      </c>
      <c r="D209" s="214">
        <v>0</v>
      </c>
      <c r="E209" s="19"/>
      <c r="F209" s="123" t="s">
        <v>154</v>
      </c>
      <c r="G209" s="214">
        <v>0</v>
      </c>
      <c r="H209" s="214">
        <v>0</v>
      </c>
      <c r="I209" s="214">
        <v>0</v>
      </c>
      <c r="J209" s="19"/>
      <c r="K209" s="123" t="s">
        <v>58</v>
      </c>
      <c r="L209" s="214">
        <v>0</v>
      </c>
      <c r="M209" s="214">
        <v>0</v>
      </c>
      <c r="N209" s="214">
        <v>0</v>
      </c>
    </row>
    <row r="210" spans="1:14" x14ac:dyDescent="0.25">
      <c r="A210" s="123" t="s">
        <v>154</v>
      </c>
      <c r="B210" s="214">
        <v>0</v>
      </c>
      <c r="C210" s="214">
        <v>7.9343820000000009E-2</v>
      </c>
      <c r="D210" s="214">
        <v>0</v>
      </c>
      <c r="E210" s="19"/>
      <c r="F210" s="123" t="s">
        <v>155</v>
      </c>
      <c r="G210" s="214">
        <v>0</v>
      </c>
      <c r="H210" s="214">
        <v>0</v>
      </c>
      <c r="I210" s="214">
        <v>0</v>
      </c>
      <c r="J210" s="19"/>
      <c r="K210" s="123" t="s">
        <v>65</v>
      </c>
      <c r="L210" s="214">
        <v>6.4603999999999995E-2</v>
      </c>
      <c r="M210" s="214">
        <v>6.7493999999999998E-2</v>
      </c>
      <c r="N210" s="214">
        <v>0</v>
      </c>
    </row>
    <row r="211" spans="1:14" x14ac:dyDescent="0.25">
      <c r="A211" s="123" t="s">
        <v>158</v>
      </c>
      <c r="B211" s="214">
        <v>0</v>
      </c>
      <c r="C211" s="214">
        <v>0</v>
      </c>
      <c r="D211" s="214">
        <v>0</v>
      </c>
      <c r="E211" s="19"/>
      <c r="F211" s="123" t="s">
        <v>158</v>
      </c>
      <c r="G211" s="214">
        <v>0</v>
      </c>
      <c r="H211" s="214">
        <v>0</v>
      </c>
      <c r="I211" s="214">
        <v>0</v>
      </c>
      <c r="J211" s="19"/>
      <c r="K211" s="123" t="s">
        <v>68</v>
      </c>
      <c r="L211" s="214">
        <v>0</v>
      </c>
      <c r="M211" s="214">
        <v>0</v>
      </c>
      <c r="N211" s="214">
        <v>0</v>
      </c>
    </row>
    <row r="212" spans="1:14" x14ac:dyDescent="0.25">
      <c r="A212" s="123" t="s">
        <v>164</v>
      </c>
      <c r="B212" s="214">
        <v>0</v>
      </c>
      <c r="C212" s="214">
        <v>0</v>
      </c>
      <c r="D212" s="214">
        <v>0</v>
      </c>
      <c r="E212" s="19"/>
      <c r="F212" s="123" t="s">
        <v>159</v>
      </c>
      <c r="G212" s="214">
        <v>0</v>
      </c>
      <c r="H212" s="214">
        <v>0</v>
      </c>
      <c r="I212" s="214">
        <v>0</v>
      </c>
      <c r="J212" s="19"/>
      <c r="K212" s="123" t="s">
        <v>70</v>
      </c>
      <c r="L212" s="214">
        <v>0</v>
      </c>
      <c r="M212" s="214">
        <v>0</v>
      </c>
      <c r="N212" s="214">
        <v>0</v>
      </c>
    </row>
    <row r="213" spans="1:14" x14ac:dyDescent="0.25">
      <c r="A213" s="123" t="s">
        <v>165</v>
      </c>
      <c r="B213" s="214">
        <v>0</v>
      </c>
      <c r="C213" s="214">
        <v>0</v>
      </c>
      <c r="D213" s="214">
        <v>0</v>
      </c>
      <c r="E213" s="19"/>
      <c r="F213" s="123" t="s">
        <v>163</v>
      </c>
      <c r="G213" s="214">
        <v>0</v>
      </c>
      <c r="H213" s="214">
        <v>0</v>
      </c>
      <c r="I213" s="214">
        <v>0</v>
      </c>
      <c r="J213" s="19"/>
      <c r="K213" s="123" t="s">
        <v>73</v>
      </c>
      <c r="L213" s="214">
        <v>2.3800000000000002E-2</v>
      </c>
      <c r="M213" s="214">
        <v>7.4999999999999997E-3</v>
      </c>
      <c r="N213" s="214">
        <v>0</v>
      </c>
    </row>
    <row r="214" spans="1:14" x14ac:dyDescent="0.25">
      <c r="A214" s="123" t="s">
        <v>167</v>
      </c>
      <c r="B214" s="214">
        <v>5.6039999999999996E-3</v>
      </c>
      <c r="C214" s="214">
        <v>0</v>
      </c>
      <c r="D214" s="214">
        <v>0</v>
      </c>
      <c r="E214" s="19"/>
      <c r="F214" s="123" t="s">
        <v>164</v>
      </c>
      <c r="G214" s="214">
        <v>0</v>
      </c>
      <c r="H214" s="214">
        <v>5.0000000000000002E-5</v>
      </c>
      <c r="I214" s="214">
        <v>0</v>
      </c>
      <c r="J214" s="19"/>
      <c r="K214" s="123" t="s">
        <v>76</v>
      </c>
      <c r="L214" s="214">
        <v>0</v>
      </c>
      <c r="M214" s="214">
        <v>0</v>
      </c>
      <c r="N214" s="214">
        <v>0</v>
      </c>
    </row>
    <row r="215" spans="1:14" x14ac:dyDescent="0.25">
      <c r="A215" s="123" t="s">
        <v>169</v>
      </c>
      <c r="B215" s="214">
        <v>0.112244</v>
      </c>
      <c r="C215" s="214">
        <v>0.32208015999999995</v>
      </c>
      <c r="D215" s="214">
        <v>0</v>
      </c>
      <c r="E215" s="19"/>
      <c r="F215" s="123" t="s">
        <v>165</v>
      </c>
      <c r="G215" s="214">
        <v>0</v>
      </c>
      <c r="H215" s="214">
        <v>0</v>
      </c>
      <c r="I215" s="214">
        <v>0</v>
      </c>
      <c r="J215" s="19"/>
      <c r="K215" s="123" t="s">
        <v>78</v>
      </c>
      <c r="L215" s="214">
        <v>0</v>
      </c>
      <c r="M215" s="214">
        <v>0</v>
      </c>
      <c r="N215" s="214">
        <v>0</v>
      </c>
    </row>
    <row r="216" spans="1:14" x14ac:dyDescent="0.25">
      <c r="A216" s="123" t="s">
        <v>176</v>
      </c>
      <c r="B216" s="214">
        <v>0</v>
      </c>
      <c r="C216" s="214">
        <v>0</v>
      </c>
      <c r="D216" s="214">
        <v>0</v>
      </c>
      <c r="E216" s="19"/>
      <c r="F216" s="123" t="s">
        <v>168</v>
      </c>
      <c r="G216" s="214">
        <v>0</v>
      </c>
      <c r="H216" s="214">
        <v>2.0999999999999999E-5</v>
      </c>
      <c r="I216" s="214">
        <v>0</v>
      </c>
      <c r="J216" s="19"/>
      <c r="K216" s="123" t="s">
        <v>79</v>
      </c>
      <c r="L216" s="214">
        <v>0</v>
      </c>
      <c r="M216" s="214">
        <v>0</v>
      </c>
      <c r="N216" s="214">
        <v>0</v>
      </c>
    </row>
    <row r="217" spans="1:14" x14ac:dyDescent="0.25">
      <c r="A217" s="123" t="s">
        <v>179</v>
      </c>
      <c r="B217" s="214">
        <v>0</v>
      </c>
      <c r="C217" s="214">
        <v>0.63953314000000006</v>
      </c>
      <c r="D217" s="214">
        <v>0</v>
      </c>
      <c r="E217" s="19"/>
      <c r="F217" s="123" t="s">
        <v>170</v>
      </c>
      <c r="G217" s="214">
        <v>2.1625799999999999E-3</v>
      </c>
      <c r="H217" s="214">
        <v>9.5312000000000001E-4</v>
      </c>
      <c r="I217" s="214">
        <v>0</v>
      </c>
      <c r="J217" s="19"/>
      <c r="K217" s="123" t="s">
        <v>81</v>
      </c>
      <c r="L217" s="214">
        <v>6.0079613700000003</v>
      </c>
      <c r="M217" s="214">
        <v>6.3552589999999992E-2</v>
      </c>
      <c r="N217" s="214">
        <v>0</v>
      </c>
    </row>
    <row r="218" spans="1:14" x14ac:dyDescent="0.25">
      <c r="A218" s="123" t="s">
        <v>182</v>
      </c>
      <c r="B218" s="214">
        <v>0</v>
      </c>
      <c r="C218" s="214">
        <v>0</v>
      </c>
      <c r="D218" s="214">
        <v>0</v>
      </c>
      <c r="E218" s="19"/>
      <c r="F218" s="123" t="s">
        <v>176</v>
      </c>
      <c r="G218" s="214">
        <v>0</v>
      </c>
      <c r="H218" s="214">
        <v>0</v>
      </c>
      <c r="I218" s="214">
        <v>0</v>
      </c>
      <c r="J218" s="19"/>
      <c r="K218" s="123" t="s">
        <v>82</v>
      </c>
      <c r="L218" s="214">
        <v>1.3677E-2</v>
      </c>
      <c r="M218" s="214">
        <v>0</v>
      </c>
      <c r="N218" s="214">
        <v>0</v>
      </c>
    </row>
    <row r="219" spans="1:14" x14ac:dyDescent="0.25">
      <c r="A219" s="123" t="s">
        <v>185</v>
      </c>
      <c r="B219" s="214">
        <v>0.1307777</v>
      </c>
      <c r="C219" s="214">
        <v>0.24749054000000001</v>
      </c>
      <c r="D219" s="214">
        <v>0</v>
      </c>
      <c r="E219" s="19"/>
      <c r="F219" s="123" t="s">
        <v>177</v>
      </c>
      <c r="G219" s="214">
        <v>0</v>
      </c>
      <c r="H219" s="214">
        <v>0</v>
      </c>
      <c r="I219" s="214">
        <v>0</v>
      </c>
      <c r="J219" s="19"/>
      <c r="K219" s="123" t="s">
        <v>87</v>
      </c>
      <c r="L219" s="214">
        <v>0</v>
      </c>
      <c r="M219" s="214">
        <v>5.8062000000000002E-2</v>
      </c>
      <c r="N219" s="214">
        <v>0</v>
      </c>
    </row>
    <row r="220" spans="1:14" x14ac:dyDescent="0.25">
      <c r="A220" s="123" t="s">
        <v>186</v>
      </c>
      <c r="B220" s="214">
        <v>0</v>
      </c>
      <c r="C220" s="214">
        <v>0</v>
      </c>
      <c r="D220" s="214">
        <v>0</v>
      </c>
      <c r="E220" s="19"/>
      <c r="F220" s="123" t="s">
        <v>179</v>
      </c>
      <c r="G220" s="214">
        <v>5.0000000000000002E-5</v>
      </c>
      <c r="H220" s="214">
        <v>1.37724991</v>
      </c>
      <c r="I220" s="214">
        <v>0</v>
      </c>
      <c r="J220" s="19"/>
      <c r="K220" s="123" t="s">
        <v>90</v>
      </c>
      <c r="L220" s="214">
        <v>8.4674000000000001E-4</v>
      </c>
      <c r="M220" s="214">
        <v>8.1845399999999999E-2</v>
      </c>
      <c r="N220" s="214">
        <v>0</v>
      </c>
    </row>
    <row r="221" spans="1:14" x14ac:dyDescent="0.25">
      <c r="A221" s="123" t="s">
        <v>188</v>
      </c>
      <c r="B221" s="214">
        <v>0</v>
      </c>
      <c r="C221" s="214">
        <v>0</v>
      </c>
      <c r="D221" s="214">
        <v>0</v>
      </c>
      <c r="E221" s="19"/>
      <c r="F221" s="123" t="s">
        <v>180</v>
      </c>
      <c r="G221" s="214">
        <v>0</v>
      </c>
      <c r="H221" s="214">
        <v>0</v>
      </c>
      <c r="I221" s="214">
        <v>0</v>
      </c>
      <c r="J221" s="19"/>
      <c r="K221" s="123" t="s">
        <v>92</v>
      </c>
      <c r="L221" s="214">
        <v>0.90781856000000005</v>
      </c>
      <c r="M221" s="214">
        <v>0.10731211</v>
      </c>
      <c r="N221" s="214">
        <v>0</v>
      </c>
    </row>
    <row r="222" spans="1:14" x14ac:dyDescent="0.25">
      <c r="A222" s="123" t="s">
        <v>191</v>
      </c>
      <c r="B222" s="214">
        <v>0</v>
      </c>
      <c r="C222" s="214">
        <v>3.489573E-2</v>
      </c>
      <c r="D222" s="214">
        <v>0</v>
      </c>
      <c r="E222" s="19"/>
      <c r="F222" s="123" t="s">
        <v>181</v>
      </c>
      <c r="G222" s="214">
        <v>0</v>
      </c>
      <c r="H222" s="214">
        <v>2E-3</v>
      </c>
      <c r="I222" s="214">
        <v>0</v>
      </c>
      <c r="J222" s="19"/>
      <c r="K222" s="123" t="s">
        <v>100</v>
      </c>
      <c r="L222" s="214">
        <v>1E-3</v>
      </c>
      <c r="M222" s="214">
        <v>0</v>
      </c>
      <c r="N222" s="214">
        <v>0</v>
      </c>
    </row>
    <row r="223" spans="1:14" x14ac:dyDescent="0.25">
      <c r="A223" s="123" t="s">
        <v>192</v>
      </c>
      <c r="B223" s="214">
        <v>0</v>
      </c>
      <c r="C223" s="214">
        <v>8.9600000000000006E-6</v>
      </c>
      <c r="D223" s="214">
        <v>0</v>
      </c>
      <c r="E223" s="19"/>
      <c r="F223" s="123" t="s">
        <v>182</v>
      </c>
      <c r="G223" s="214">
        <v>0</v>
      </c>
      <c r="H223" s="214">
        <v>0</v>
      </c>
      <c r="I223" s="214">
        <v>0</v>
      </c>
      <c r="J223" s="19"/>
      <c r="K223" s="123" t="s">
        <v>101</v>
      </c>
      <c r="L223" s="214">
        <v>1.5E-5</v>
      </c>
      <c r="M223" s="214">
        <v>0</v>
      </c>
      <c r="N223" s="214">
        <v>0</v>
      </c>
    </row>
    <row r="224" spans="1:14" x14ac:dyDescent="0.25">
      <c r="A224" s="123" t="s">
        <v>203</v>
      </c>
      <c r="B224" s="214">
        <v>0</v>
      </c>
      <c r="C224" s="214">
        <v>0</v>
      </c>
      <c r="D224" s="214">
        <v>0</v>
      </c>
      <c r="E224" s="19"/>
      <c r="F224" s="123" t="s">
        <v>183</v>
      </c>
      <c r="G224" s="214">
        <v>0</v>
      </c>
      <c r="H224" s="214">
        <v>0</v>
      </c>
      <c r="I224" s="214">
        <v>0</v>
      </c>
      <c r="J224" s="19"/>
      <c r="K224" s="123" t="s">
        <v>102</v>
      </c>
      <c r="L224" s="214">
        <v>4.0867999999999998E-3</v>
      </c>
      <c r="M224" s="214">
        <v>0</v>
      </c>
      <c r="N224" s="214">
        <v>0</v>
      </c>
    </row>
    <row r="225" spans="1:14" x14ac:dyDescent="0.25">
      <c r="A225" s="123" t="s">
        <v>207</v>
      </c>
      <c r="B225" s="214">
        <v>0</v>
      </c>
      <c r="C225" s="214">
        <v>0.19235868</v>
      </c>
      <c r="D225" s="214">
        <v>0</v>
      </c>
      <c r="E225" s="19"/>
      <c r="F225" s="123" t="s">
        <v>187</v>
      </c>
      <c r="G225" s="214">
        <v>0</v>
      </c>
      <c r="H225" s="214">
        <v>0</v>
      </c>
      <c r="I225" s="214">
        <v>0</v>
      </c>
      <c r="J225" s="19"/>
      <c r="K225" s="123" t="s">
        <v>112</v>
      </c>
      <c r="L225" s="214">
        <v>2.7044110799999999</v>
      </c>
      <c r="M225" s="214">
        <v>2.03566695</v>
      </c>
      <c r="N225" s="214">
        <v>0</v>
      </c>
    </row>
    <row r="226" spans="1:14" x14ac:dyDescent="0.25">
      <c r="A226" s="123" t="s">
        <v>208</v>
      </c>
      <c r="B226" s="214">
        <v>2.843097E-2</v>
      </c>
      <c r="C226" s="214">
        <v>0</v>
      </c>
      <c r="D226" s="214">
        <v>0</v>
      </c>
      <c r="E226" s="19"/>
      <c r="F226" s="123" t="s">
        <v>188</v>
      </c>
      <c r="G226" s="214">
        <v>0</v>
      </c>
      <c r="H226" s="214">
        <v>0</v>
      </c>
      <c r="I226" s="214">
        <v>0</v>
      </c>
      <c r="J226" s="19"/>
      <c r="K226" s="123" t="s">
        <v>115</v>
      </c>
      <c r="L226" s="214">
        <v>0.17802000000000001</v>
      </c>
      <c r="M226" s="214">
        <v>0</v>
      </c>
      <c r="N226" s="214">
        <v>0</v>
      </c>
    </row>
    <row r="227" spans="1:14" x14ac:dyDescent="0.25">
      <c r="A227" s="123" t="s">
        <v>213</v>
      </c>
      <c r="B227" s="214">
        <v>1.1849999999999999E-2</v>
      </c>
      <c r="C227" s="214">
        <v>7.6700290000000004</v>
      </c>
      <c r="D227" s="214">
        <v>0</v>
      </c>
      <c r="E227" s="19"/>
      <c r="F227" s="123" t="s">
        <v>191</v>
      </c>
      <c r="G227" s="214">
        <v>0</v>
      </c>
      <c r="H227" s="214">
        <v>0</v>
      </c>
      <c r="I227" s="214">
        <v>0</v>
      </c>
      <c r="J227" s="19"/>
      <c r="K227" s="123" t="s">
        <v>118</v>
      </c>
      <c r="L227" s="214">
        <v>1.9883100000000001E-3</v>
      </c>
      <c r="M227" s="214">
        <v>0</v>
      </c>
      <c r="N227" s="214">
        <v>0</v>
      </c>
    </row>
    <row r="228" spans="1:14" x14ac:dyDescent="0.25">
      <c r="A228" s="123" t="s">
        <v>219</v>
      </c>
      <c r="B228" s="214">
        <v>0</v>
      </c>
      <c r="C228" s="214">
        <v>0</v>
      </c>
      <c r="D228" s="214">
        <v>0</v>
      </c>
      <c r="E228" s="19"/>
      <c r="F228" s="123" t="s">
        <v>192</v>
      </c>
      <c r="G228" s="214">
        <v>0</v>
      </c>
      <c r="H228" s="214">
        <v>0</v>
      </c>
      <c r="I228" s="214">
        <v>0</v>
      </c>
      <c r="J228" s="19"/>
      <c r="K228" s="123" t="s">
        <v>124</v>
      </c>
      <c r="L228" s="214">
        <v>1.1583499999999998E-3</v>
      </c>
      <c r="M228" s="214">
        <v>0</v>
      </c>
      <c r="N228" s="214">
        <v>0</v>
      </c>
    </row>
    <row r="229" spans="1:14" x14ac:dyDescent="0.25">
      <c r="A229" s="123" t="s">
        <v>221</v>
      </c>
      <c r="B229" s="214">
        <v>0</v>
      </c>
      <c r="C229" s="214">
        <v>7.94213E-2</v>
      </c>
      <c r="D229" s="214">
        <v>0</v>
      </c>
      <c r="E229" s="19"/>
      <c r="F229" s="123" t="s">
        <v>193</v>
      </c>
      <c r="G229" s="214">
        <v>0</v>
      </c>
      <c r="H229" s="214">
        <v>0</v>
      </c>
      <c r="I229" s="214">
        <v>0</v>
      </c>
      <c r="J229" s="19"/>
      <c r="K229" s="123" t="s">
        <v>127</v>
      </c>
      <c r="L229" s="214">
        <v>0</v>
      </c>
      <c r="M229" s="214">
        <v>0</v>
      </c>
      <c r="N229" s="214">
        <v>0</v>
      </c>
    </row>
    <row r="230" spans="1:14" x14ac:dyDescent="0.25">
      <c r="A230" s="123" t="s">
        <v>222</v>
      </c>
      <c r="B230" s="214">
        <v>1.80822E-2</v>
      </c>
      <c r="C230" s="214">
        <v>5.91324863</v>
      </c>
      <c r="D230" s="214">
        <v>0</v>
      </c>
      <c r="E230" s="19"/>
      <c r="F230" s="123" t="s">
        <v>197</v>
      </c>
      <c r="G230" s="214">
        <v>8.24738E-2</v>
      </c>
      <c r="H230" s="214">
        <v>5.3264150000000003E-2</v>
      </c>
      <c r="I230" s="214">
        <v>0</v>
      </c>
      <c r="J230" s="19"/>
      <c r="K230" s="123" t="s">
        <v>131</v>
      </c>
      <c r="L230" s="214">
        <v>0</v>
      </c>
      <c r="M230" s="214">
        <v>0</v>
      </c>
      <c r="N230" s="214">
        <v>0</v>
      </c>
    </row>
    <row r="231" spans="1:14" x14ac:dyDescent="0.25">
      <c r="A231" s="123" t="s">
        <v>223</v>
      </c>
      <c r="B231" s="214">
        <v>0.52318399999999998</v>
      </c>
      <c r="C231" s="214">
        <v>0</v>
      </c>
      <c r="D231" s="214">
        <v>0</v>
      </c>
      <c r="E231" s="19"/>
      <c r="F231" s="123" t="s">
        <v>200</v>
      </c>
      <c r="G231" s="214">
        <v>6.5799999999999997E-2</v>
      </c>
      <c r="H231" s="214">
        <v>2.453574E-2</v>
      </c>
      <c r="I231" s="214">
        <v>0</v>
      </c>
      <c r="J231" s="19"/>
      <c r="K231" s="123" t="s">
        <v>137</v>
      </c>
      <c r="L231" s="214">
        <v>5.9799999999999999E-2</v>
      </c>
      <c r="M231" s="214">
        <v>0</v>
      </c>
      <c r="N231" s="214">
        <v>0</v>
      </c>
    </row>
    <row r="232" spans="1:14" x14ac:dyDescent="0.25">
      <c r="A232" s="123" t="s">
        <v>224</v>
      </c>
      <c r="B232" s="214">
        <v>0</v>
      </c>
      <c r="C232" s="214">
        <v>0</v>
      </c>
      <c r="D232" s="214">
        <v>0</v>
      </c>
      <c r="E232" s="19"/>
      <c r="F232" s="123" t="s">
        <v>202</v>
      </c>
      <c r="G232" s="214">
        <v>0.23072698999999999</v>
      </c>
      <c r="H232" s="214">
        <v>3.6488600000000003E-3</v>
      </c>
      <c r="I232" s="214">
        <v>0</v>
      </c>
      <c r="J232" s="19"/>
      <c r="K232" s="123" t="s">
        <v>152</v>
      </c>
      <c r="L232" s="214">
        <v>0</v>
      </c>
      <c r="M232" s="214">
        <v>0</v>
      </c>
      <c r="N232" s="214">
        <v>0</v>
      </c>
    </row>
    <row r="233" spans="1:14" x14ac:dyDescent="0.25">
      <c r="A233" s="123" t="s">
        <v>225</v>
      </c>
      <c r="B233" s="214">
        <v>1.7930123</v>
      </c>
      <c r="C233" s="214">
        <v>0.122932</v>
      </c>
      <c r="D233" s="214">
        <v>0</v>
      </c>
      <c r="E233" s="19"/>
      <c r="F233" s="123" t="s">
        <v>207</v>
      </c>
      <c r="G233" s="214">
        <v>0</v>
      </c>
      <c r="H233" s="214">
        <v>0</v>
      </c>
      <c r="I233" s="214">
        <v>0</v>
      </c>
      <c r="J233" s="19"/>
      <c r="K233" s="123" t="s">
        <v>158</v>
      </c>
      <c r="L233" s="214">
        <v>0</v>
      </c>
      <c r="M233" s="214">
        <v>1.52434</v>
      </c>
      <c r="N233" s="214">
        <v>0</v>
      </c>
    </row>
    <row r="234" spans="1:14" x14ac:dyDescent="0.25">
      <c r="A234" s="123" t="s">
        <v>226</v>
      </c>
      <c r="B234" s="214">
        <v>0</v>
      </c>
      <c r="C234" s="214">
        <v>0</v>
      </c>
      <c r="D234" s="214">
        <v>0</v>
      </c>
      <c r="E234" s="19"/>
      <c r="F234" s="123" t="s">
        <v>213</v>
      </c>
      <c r="G234" s="214">
        <v>0.34</v>
      </c>
      <c r="H234" s="214">
        <v>0</v>
      </c>
      <c r="I234" s="214">
        <v>0</v>
      </c>
      <c r="J234" s="19"/>
      <c r="K234" s="123" t="s">
        <v>164</v>
      </c>
      <c r="L234" s="214">
        <v>1.05E-4</v>
      </c>
      <c r="M234" s="214">
        <v>0</v>
      </c>
      <c r="N234" s="214">
        <v>0</v>
      </c>
    </row>
    <row r="235" spans="1:14" x14ac:dyDescent="0.25">
      <c r="A235" s="123" t="s">
        <v>227</v>
      </c>
      <c r="B235" s="214">
        <v>0</v>
      </c>
      <c r="C235" s="214">
        <v>5.9220000000000002E-3</v>
      </c>
      <c r="D235" s="214">
        <v>0</v>
      </c>
      <c r="E235" s="19"/>
      <c r="F235" s="123" t="s">
        <v>217</v>
      </c>
      <c r="G235" s="214">
        <v>0</v>
      </c>
      <c r="H235" s="214">
        <v>0</v>
      </c>
      <c r="I235" s="214">
        <v>0</v>
      </c>
      <c r="J235" s="19"/>
      <c r="K235" s="123" t="s">
        <v>176</v>
      </c>
      <c r="L235" s="214">
        <v>0</v>
      </c>
      <c r="M235" s="214">
        <v>3.8040000000000001E-3</v>
      </c>
      <c r="N235" s="214">
        <v>0</v>
      </c>
    </row>
    <row r="236" spans="1:14" x14ac:dyDescent="0.25">
      <c r="A236" s="123" t="s">
        <v>231</v>
      </c>
      <c r="B236" s="214">
        <v>0</v>
      </c>
      <c r="C236" s="214">
        <v>5.33535E-3</v>
      </c>
      <c r="D236" s="214">
        <v>0</v>
      </c>
      <c r="E236" s="19"/>
      <c r="F236" s="123" t="s">
        <v>218</v>
      </c>
      <c r="G236" s="214">
        <v>0</v>
      </c>
      <c r="H236" s="214">
        <v>0</v>
      </c>
      <c r="I236" s="214">
        <v>0</v>
      </c>
      <c r="J236" s="19"/>
      <c r="K236" s="123" t="s">
        <v>177</v>
      </c>
      <c r="L236" s="214">
        <v>0</v>
      </c>
      <c r="M236" s="214">
        <v>0</v>
      </c>
      <c r="N236" s="214">
        <v>0</v>
      </c>
    </row>
    <row r="237" spans="1:14" x14ac:dyDescent="0.25">
      <c r="A237" s="123" t="s">
        <v>234</v>
      </c>
      <c r="B237" s="214">
        <v>0</v>
      </c>
      <c r="C237" s="214">
        <v>0</v>
      </c>
      <c r="D237" s="214">
        <v>0</v>
      </c>
      <c r="E237" s="19"/>
      <c r="F237" s="123" t="s">
        <v>219</v>
      </c>
      <c r="G237" s="214">
        <v>0</v>
      </c>
      <c r="H237" s="214">
        <v>0</v>
      </c>
      <c r="I237" s="214">
        <v>0</v>
      </c>
      <c r="J237" s="19"/>
      <c r="K237" s="123" t="s">
        <v>179</v>
      </c>
      <c r="L237" s="214">
        <v>0</v>
      </c>
      <c r="M237" s="214">
        <v>1.118478E-2</v>
      </c>
      <c r="N237" s="214">
        <v>0</v>
      </c>
    </row>
    <row r="238" spans="1:14" x14ac:dyDescent="0.25">
      <c r="A238" s="123" t="s">
        <v>239</v>
      </c>
      <c r="B238" s="214">
        <v>5.4230680000000003E-2</v>
      </c>
      <c r="C238" s="214">
        <v>0</v>
      </c>
      <c r="D238" s="214">
        <v>0</v>
      </c>
      <c r="E238" s="19"/>
      <c r="F238" s="123" t="s">
        <v>222</v>
      </c>
      <c r="G238" s="214">
        <v>0</v>
      </c>
      <c r="H238" s="214">
        <v>0</v>
      </c>
      <c r="I238" s="214">
        <v>0</v>
      </c>
      <c r="J238" s="19"/>
      <c r="K238" s="123" t="s">
        <v>186</v>
      </c>
      <c r="L238" s="214">
        <v>5.35726E-3</v>
      </c>
      <c r="M238" s="214">
        <v>5.7823480000000003E-2</v>
      </c>
      <c r="N238" s="214">
        <v>0</v>
      </c>
    </row>
    <row r="239" spans="1:14" x14ac:dyDescent="0.25">
      <c r="A239" s="123" t="s">
        <v>241</v>
      </c>
      <c r="B239" s="214">
        <v>0</v>
      </c>
      <c r="C239" s="214">
        <v>0</v>
      </c>
      <c r="D239" s="214">
        <v>0</v>
      </c>
      <c r="E239" s="19"/>
      <c r="F239" s="123" t="s">
        <v>223</v>
      </c>
      <c r="G239" s="214">
        <v>0</v>
      </c>
      <c r="H239" s="214">
        <v>0</v>
      </c>
      <c r="I239" s="214">
        <v>0</v>
      </c>
      <c r="J239" s="19"/>
      <c r="K239" s="123" t="s">
        <v>191</v>
      </c>
      <c r="L239" s="214">
        <v>0.25574335999999998</v>
      </c>
      <c r="M239" s="214">
        <v>0</v>
      </c>
      <c r="N239" s="214">
        <v>0</v>
      </c>
    </row>
    <row r="240" spans="1:14" x14ac:dyDescent="0.25">
      <c r="A240" s="123" t="s">
        <v>243</v>
      </c>
      <c r="B240" s="214">
        <v>0</v>
      </c>
      <c r="C240" s="214">
        <v>0</v>
      </c>
      <c r="D240" s="214">
        <v>0</v>
      </c>
      <c r="E240" s="19"/>
      <c r="F240" s="123" t="s">
        <v>225</v>
      </c>
      <c r="G240" s="214">
        <v>0</v>
      </c>
      <c r="H240" s="214">
        <v>0</v>
      </c>
      <c r="I240" s="214">
        <v>0</v>
      </c>
      <c r="J240" s="19"/>
      <c r="K240" s="123" t="s">
        <v>223</v>
      </c>
      <c r="L240" s="214">
        <v>0.2039</v>
      </c>
      <c r="M240" s="214">
        <v>0</v>
      </c>
      <c r="N240" s="214">
        <v>0</v>
      </c>
    </row>
    <row r="241" spans="1:14" x14ac:dyDescent="0.25">
      <c r="A241" s="123" t="s">
        <v>244</v>
      </c>
      <c r="B241" s="214">
        <v>0</v>
      </c>
      <c r="C241" s="214">
        <v>0</v>
      </c>
      <c r="D241" s="214">
        <v>0</v>
      </c>
      <c r="E241" s="19"/>
      <c r="F241" s="123" t="s">
        <v>226</v>
      </c>
      <c r="G241" s="214">
        <v>0</v>
      </c>
      <c r="H241" s="214">
        <v>0</v>
      </c>
      <c r="I241" s="214">
        <v>0</v>
      </c>
      <c r="J241" s="19"/>
      <c r="K241" s="123" t="s">
        <v>234</v>
      </c>
      <c r="L241" s="214">
        <v>4.7899999999999999E-4</v>
      </c>
      <c r="M241" s="214">
        <v>3.4568250000000002E-2</v>
      </c>
      <c r="N241" s="214">
        <v>0</v>
      </c>
    </row>
    <row r="242" spans="1:14" x14ac:dyDescent="0.25">
      <c r="A242" s="123" t="s">
        <v>247</v>
      </c>
      <c r="B242" s="214">
        <v>0</v>
      </c>
      <c r="C242" s="214">
        <v>0</v>
      </c>
      <c r="D242" s="214">
        <v>0</v>
      </c>
      <c r="E242" s="19"/>
      <c r="F242" s="123" t="s">
        <v>227</v>
      </c>
      <c r="G242" s="214">
        <v>0</v>
      </c>
      <c r="H242" s="214">
        <v>0</v>
      </c>
      <c r="I242" s="214">
        <v>0</v>
      </c>
      <c r="J242" s="19"/>
      <c r="K242" s="123" t="s">
        <v>239</v>
      </c>
      <c r="L242" s="214">
        <v>2.1499999999999998E-2</v>
      </c>
      <c r="M242" s="214">
        <v>1.9198E-2</v>
      </c>
      <c r="N242" s="214">
        <v>0</v>
      </c>
    </row>
    <row r="243" spans="1:14" s="152" customFormat="1" ht="13" x14ac:dyDescent="0.3">
      <c r="A243" s="123" t="s">
        <v>248</v>
      </c>
      <c r="B243" s="214">
        <v>0</v>
      </c>
      <c r="C243" s="214">
        <v>0</v>
      </c>
      <c r="D243" s="214">
        <v>0</v>
      </c>
      <c r="E243" s="157"/>
      <c r="F243" s="123" t="s">
        <v>229</v>
      </c>
      <c r="G243" s="214">
        <v>3.48E-4</v>
      </c>
      <c r="H243" s="214">
        <v>7.5807799999999996E-3</v>
      </c>
      <c r="I243" s="214">
        <v>0</v>
      </c>
      <c r="J243" s="157"/>
      <c r="K243" s="123" t="s">
        <v>243</v>
      </c>
      <c r="L243" s="214">
        <v>5.9139600000000002E-3</v>
      </c>
      <c r="M243" s="214">
        <v>7.2150000000000006E-2</v>
      </c>
      <c r="N243" s="214">
        <v>0</v>
      </c>
    </row>
    <row r="244" spans="1:14" x14ac:dyDescent="0.25">
      <c r="A244" s="123" t="s">
        <v>255</v>
      </c>
      <c r="B244" s="211">
        <v>0</v>
      </c>
      <c r="C244" s="211">
        <v>0</v>
      </c>
      <c r="D244" s="211">
        <v>0</v>
      </c>
      <c r="F244" s="123" t="s">
        <v>244</v>
      </c>
      <c r="G244" s="211">
        <v>0</v>
      </c>
      <c r="H244" s="211">
        <v>0</v>
      </c>
      <c r="I244" s="211">
        <v>0</v>
      </c>
      <c r="K244" s="123" t="s">
        <v>244</v>
      </c>
      <c r="L244" s="214">
        <v>0</v>
      </c>
      <c r="M244" s="214">
        <v>4.8958000000000002E-2</v>
      </c>
      <c r="N244" s="214">
        <v>0</v>
      </c>
    </row>
    <row r="245" spans="1:14" x14ac:dyDescent="0.25">
      <c r="A245" s="123" t="s">
        <v>260</v>
      </c>
      <c r="B245" s="211">
        <v>0</v>
      </c>
      <c r="C245" s="211">
        <v>0</v>
      </c>
      <c r="D245" s="211">
        <v>0</v>
      </c>
      <c r="F245" s="123" t="s">
        <v>248</v>
      </c>
      <c r="G245" s="211">
        <v>0</v>
      </c>
      <c r="H245" s="211">
        <v>0</v>
      </c>
      <c r="I245" s="211">
        <v>0</v>
      </c>
      <c r="K245" s="123" t="s">
        <v>260</v>
      </c>
      <c r="L245" s="211">
        <v>0</v>
      </c>
      <c r="M245" s="211">
        <v>2.7000000000000001E-3</v>
      </c>
      <c r="N245" s="211">
        <v>0</v>
      </c>
    </row>
  </sheetData>
  <sortState xmlns:xlrd2="http://schemas.microsoft.com/office/spreadsheetml/2017/richdata2" ref="K5:N182">
    <sortCondition descending="1" ref="N5:N182"/>
  </sortState>
  <mergeCells count="7">
    <mergeCell ref="B3:C3"/>
    <mergeCell ref="G3:H3"/>
    <mergeCell ref="L3:M3"/>
    <mergeCell ref="A1:G1"/>
    <mergeCell ref="A2:D2"/>
    <mergeCell ref="F2:I2"/>
    <mergeCell ref="K2:N2"/>
  </mergeCells>
  <phoneticPr fontId="4" type="noConversion"/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4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0.7265625" style="40" customWidth="1"/>
    <col min="2" max="2" width="13.453125" style="40" customWidth="1"/>
    <col min="3" max="3" width="13.36328125" style="40" customWidth="1"/>
    <col min="4" max="4" width="12.453125" style="40" customWidth="1"/>
    <col min="5" max="5" width="15.81640625" style="40" bestFit="1" customWidth="1"/>
    <col min="6" max="6" width="12.453125" style="40" customWidth="1"/>
    <col min="7" max="9" width="13.36328125" style="40" customWidth="1"/>
    <col min="10" max="10" width="8.81640625" style="40"/>
    <col min="11" max="11" width="12" style="1" customWidth="1"/>
    <col min="12" max="16384" width="8.81640625" style="1"/>
  </cols>
  <sheetData>
    <row r="1" spans="1:12" ht="13" x14ac:dyDescent="0.3">
      <c r="A1" s="39" t="s">
        <v>623</v>
      </c>
      <c r="K1" s="342" t="s">
        <v>313</v>
      </c>
      <c r="L1" s="342"/>
    </row>
    <row r="2" spans="1:12" ht="13" x14ac:dyDescent="0.3">
      <c r="A2" s="340" t="s">
        <v>321</v>
      </c>
      <c r="B2" s="366">
        <v>44927</v>
      </c>
      <c r="C2" s="366"/>
      <c r="D2" s="366">
        <v>45261</v>
      </c>
      <c r="E2" s="366"/>
      <c r="F2" s="366">
        <v>45292</v>
      </c>
      <c r="G2" s="366"/>
      <c r="H2" s="365" t="s">
        <v>323</v>
      </c>
      <c r="I2" s="365" t="s">
        <v>322</v>
      </c>
    </row>
    <row r="3" spans="1:12" ht="13" x14ac:dyDescent="0.3">
      <c r="A3" s="341"/>
      <c r="B3" s="26" t="s">
        <v>520</v>
      </c>
      <c r="C3" s="42" t="s">
        <v>295</v>
      </c>
      <c r="D3" s="26" t="s">
        <v>520</v>
      </c>
      <c r="E3" s="42" t="s">
        <v>295</v>
      </c>
      <c r="F3" s="26" t="s">
        <v>520</v>
      </c>
      <c r="G3" s="42" t="s">
        <v>295</v>
      </c>
      <c r="H3" s="369"/>
      <c r="I3" s="369"/>
    </row>
    <row r="4" spans="1:12" x14ac:dyDescent="0.25">
      <c r="A4" s="18" t="s">
        <v>563</v>
      </c>
      <c r="B4" s="209">
        <v>5515.9447501200002</v>
      </c>
      <c r="C4" s="28">
        <f>(B4/$B$12)*100</f>
        <v>51.181129454898347</v>
      </c>
      <c r="D4" s="215">
        <v>5629.0175839399999</v>
      </c>
      <c r="E4" s="28">
        <f>(D4/$D$12)*100</f>
        <v>47.619923542057037</v>
      </c>
      <c r="F4" s="209">
        <v>7853.9041675400003</v>
      </c>
      <c r="G4" s="28">
        <f>(F4/$F$12)*100</f>
        <v>57.12099667628312</v>
      </c>
      <c r="H4" s="28">
        <f>((F4/D4)-1)*100</f>
        <v>39.52530882027736</v>
      </c>
      <c r="I4" s="29">
        <f>((F4/B4)-1)*100</f>
        <v>42.385475622632683</v>
      </c>
    </row>
    <row r="5" spans="1:12" x14ac:dyDescent="0.25">
      <c r="A5" s="19" t="s">
        <v>528</v>
      </c>
      <c r="B5" s="210">
        <v>4844.4890479099995</v>
      </c>
      <c r="C5" s="28">
        <f>(B5/$B$12)*100</f>
        <v>44.95085290666205</v>
      </c>
      <c r="D5" s="216">
        <v>5701.8024974999998</v>
      </c>
      <c r="E5" s="28">
        <f>(D5/$D$12)*100</f>
        <v>48.235663672027705</v>
      </c>
      <c r="F5" s="210">
        <v>5348.8859503599997</v>
      </c>
      <c r="G5" s="28">
        <f>(F5/$F$12)*100</f>
        <v>38.902142179821162</v>
      </c>
      <c r="H5" s="28">
        <f t="shared" ref="H5:H11" si="0">((F5/D5)-1)*100</f>
        <v>-6.1895610606424789</v>
      </c>
      <c r="I5" s="29">
        <f t="shared" ref="I5:I10" si="1">((F5/B5)-1)*100</f>
        <v>10.411766802684919</v>
      </c>
    </row>
    <row r="6" spans="1:12" x14ac:dyDescent="0.25">
      <c r="A6" s="19" t="s">
        <v>562</v>
      </c>
      <c r="B6" s="210">
        <v>409.8469485</v>
      </c>
      <c r="C6" s="28">
        <f>(B6/$B$12)*100</f>
        <v>3.8028716164021059</v>
      </c>
      <c r="D6" s="216">
        <v>484.65974055999999</v>
      </c>
      <c r="E6" s="28">
        <f>(D6/$D$12)*100</f>
        <v>4.1000866394924378</v>
      </c>
      <c r="F6" s="210">
        <v>541.69209358000001</v>
      </c>
      <c r="G6" s="28">
        <f>(F6/$F$12)*100</f>
        <v>3.9396956745200109</v>
      </c>
      <c r="H6" s="28">
        <f t="shared" si="0"/>
        <v>11.767503724180184</v>
      </c>
      <c r="I6" s="29">
        <f t="shared" si="1"/>
        <v>32.169361163366084</v>
      </c>
    </row>
    <row r="7" spans="1:12" x14ac:dyDescent="0.25">
      <c r="A7" s="19" t="s">
        <v>593</v>
      </c>
      <c r="B7" s="210">
        <v>4.1920684100000001</v>
      </c>
      <c r="C7" s="28">
        <f>(B7/$B$12)*100</f>
        <v>3.8897198158363025E-2</v>
      </c>
      <c r="D7" s="216">
        <v>4.8393177999999999</v>
      </c>
      <c r="E7" s="28">
        <f>(D7/$D$12)*100</f>
        <v>4.0939282955732903E-2</v>
      </c>
      <c r="F7" s="210">
        <v>2.7362174100000001</v>
      </c>
      <c r="G7" s="28">
        <f>(F7/$F$12)*100</f>
        <v>1.9900353028009111E-2</v>
      </c>
      <c r="H7" s="28">
        <f t="shared" si="0"/>
        <v>-43.45861290614144</v>
      </c>
      <c r="I7" s="29">
        <f t="shared" si="1"/>
        <v>-34.728703294228922</v>
      </c>
    </row>
    <row r="8" spans="1:12" x14ac:dyDescent="0.25">
      <c r="A8" s="19" t="s">
        <v>592</v>
      </c>
      <c r="B8" s="210">
        <v>1.61284315</v>
      </c>
      <c r="C8" s="28">
        <f>(B8/$B$12)*100</f>
        <v>1.4965185075285645E-2</v>
      </c>
      <c r="D8" s="216">
        <v>0.20561375000000001</v>
      </c>
      <c r="E8" s="28">
        <f>(D8/$D$12)*100</f>
        <v>1.7394351515495276E-3</v>
      </c>
      <c r="F8" s="210">
        <v>1.6604905000000001</v>
      </c>
      <c r="G8" s="28">
        <f>(F8/$F$12)*100</f>
        <v>1.207665261864384E-2</v>
      </c>
      <c r="H8" s="28">
        <f t="shared" si="0"/>
        <v>707.57755743475332</v>
      </c>
      <c r="I8" s="29">
        <f t="shared" si="1"/>
        <v>2.9542457367909725</v>
      </c>
    </row>
    <row r="9" spans="1:12" x14ac:dyDescent="0.25">
      <c r="A9" s="19" t="s">
        <v>621</v>
      </c>
      <c r="B9" s="210">
        <v>0</v>
      </c>
      <c r="C9" s="28">
        <f t="shared" ref="C9" si="2">(B9/$B$12)*100</f>
        <v>0</v>
      </c>
      <c r="D9" s="216">
        <v>0</v>
      </c>
      <c r="E9" s="28">
        <f t="shared" ref="E9" si="3">(D9/$D$12)*100</f>
        <v>0</v>
      </c>
      <c r="F9" s="210">
        <v>0.66147800000000001</v>
      </c>
      <c r="G9" s="28">
        <f t="shared" ref="G9" si="4">(F9/$F$12)*100</f>
        <v>4.8108917340239461E-3</v>
      </c>
      <c r="H9" s="28" t="s">
        <v>314</v>
      </c>
      <c r="I9" s="29" t="s">
        <v>314</v>
      </c>
    </row>
    <row r="10" spans="1:12" x14ac:dyDescent="0.25">
      <c r="A10" s="19" t="s">
        <v>622</v>
      </c>
      <c r="B10" s="210">
        <v>1.2160718000000001</v>
      </c>
      <c r="C10" s="28">
        <f>(B10/$B$12)*100</f>
        <v>1.1283638803832692E-2</v>
      </c>
      <c r="D10" s="216">
        <v>0.15868326999999999</v>
      </c>
      <c r="E10" s="28">
        <f>(D10/$D$12)*100</f>
        <v>1.3424163403508986E-3</v>
      </c>
      <c r="F10" s="210">
        <v>5.191461E-2</v>
      </c>
      <c r="G10" s="28">
        <f>(F10/$F$12)*100</f>
        <v>3.7757199502338231E-4</v>
      </c>
      <c r="H10" s="28">
        <f t="shared" si="0"/>
        <v>-67.284131465150665</v>
      </c>
      <c r="I10" s="29">
        <f t="shared" si="1"/>
        <v>-95.730958484523697</v>
      </c>
    </row>
    <row r="11" spans="1:12" x14ac:dyDescent="0.25">
      <c r="A11" s="19" t="s">
        <v>594</v>
      </c>
      <c r="B11" s="210">
        <v>0</v>
      </c>
      <c r="C11" s="28">
        <f t="shared" ref="C11" si="5">(B11/$B$12)*100</f>
        <v>0</v>
      </c>
      <c r="D11" s="216">
        <v>3.6054610000000001E-2</v>
      </c>
      <c r="E11" s="28" t="s">
        <v>314</v>
      </c>
      <c r="F11" s="210">
        <v>0</v>
      </c>
      <c r="G11" s="28">
        <f t="shared" ref="G11" si="6">(F11/$F$12)*100</f>
        <v>0</v>
      </c>
      <c r="H11" s="28">
        <f t="shared" si="0"/>
        <v>-100</v>
      </c>
      <c r="I11" s="29" t="s">
        <v>314</v>
      </c>
    </row>
    <row r="12" spans="1:12" ht="13" x14ac:dyDescent="0.3">
      <c r="A12" s="32" t="s">
        <v>262</v>
      </c>
      <c r="B12" s="212">
        <f>SUM(B4:B11)</f>
        <v>10777.301729890001</v>
      </c>
      <c r="C12" s="189">
        <f>SUM(C4:C11)</f>
        <v>99.999999999999986</v>
      </c>
      <c r="D12" s="212">
        <f>SUM(D4:D11)</f>
        <v>11820.719491430002</v>
      </c>
      <c r="E12" s="189">
        <f>(SUM(E4:E11))</f>
        <v>99.999694988024814</v>
      </c>
      <c r="F12" s="212">
        <f>SUM(F4:F11)</f>
        <v>13749.592312000001</v>
      </c>
      <c r="G12" s="189">
        <f>SUM(G4:G11)</f>
        <v>99.999999999999986</v>
      </c>
      <c r="H12" s="120">
        <f>((F12/D12)-1)*100</f>
        <v>16.317727715038231</v>
      </c>
      <c r="I12" s="120">
        <f>((F12/B12)-1)*100</f>
        <v>27.579172009878739</v>
      </c>
    </row>
    <row r="13" spans="1:12" x14ac:dyDescent="0.25">
      <c r="F13" s="43"/>
      <c r="G13" s="43"/>
      <c r="H13" s="43"/>
    </row>
    <row r="14" spans="1:12" x14ac:dyDescent="0.25">
      <c r="F14" s="43"/>
      <c r="G14" s="43"/>
      <c r="H14" s="43"/>
    </row>
    <row r="15" spans="1:12" x14ac:dyDescent="0.25">
      <c r="F15" s="43"/>
      <c r="G15" s="43"/>
      <c r="H15" s="43"/>
    </row>
    <row r="16" spans="1:12" x14ac:dyDescent="0.25">
      <c r="F16" s="43"/>
      <c r="G16" s="43"/>
      <c r="H16" s="43"/>
    </row>
    <row r="17" spans="6:8" x14ac:dyDescent="0.25">
      <c r="F17" s="43"/>
      <c r="G17" s="43"/>
      <c r="H17" s="43"/>
    </row>
    <row r="18" spans="6:8" x14ac:dyDescent="0.25">
      <c r="F18" s="43"/>
      <c r="G18" s="43"/>
      <c r="H18" s="43"/>
    </row>
    <row r="19" spans="6:8" x14ac:dyDescent="0.25">
      <c r="F19" s="43"/>
      <c r="G19" s="43"/>
      <c r="H19" s="43"/>
    </row>
    <row r="20" spans="6:8" x14ac:dyDescent="0.25">
      <c r="F20" s="43"/>
      <c r="G20" s="43"/>
      <c r="H20" s="43"/>
    </row>
    <row r="21" spans="6:8" x14ac:dyDescent="0.25">
      <c r="F21" s="43"/>
      <c r="G21" s="43"/>
      <c r="H21" s="43"/>
    </row>
    <row r="34" spans="1:10" x14ac:dyDescent="0.25">
      <c r="B34" s="44"/>
      <c r="C34" s="44"/>
    </row>
    <row r="38" spans="1:10" x14ac:dyDescent="0.25">
      <c r="E38" s="45"/>
      <c r="F38" s="45"/>
      <c r="G38" s="45"/>
      <c r="I38" s="1"/>
      <c r="J38" s="1"/>
    </row>
    <row r="39" spans="1:10" x14ac:dyDescent="0.25">
      <c r="E39" s="43"/>
      <c r="F39" s="43"/>
      <c r="I39" s="1"/>
      <c r="J39" s="1"/>
    </row>
    <row r="40" spans="1:10" x14ac:dyDescent="0.25">
      <c r="E40" s="43"/>
      <c r="F40" s="43"/>
      <c r="I40" s="1"/>
      <c r="J40" s="37"/>
    </row>
    <row r="41" spans="1:10" x14ac:dyDescent="0.25">
      <c r="E41" s="43"/>
      <c r="F41" s="43"/>
      <c r="I41" s="1"/>
      <c r="J41" s="37"/>
    </row>
    <row r="42" spans="1:10" x14ac:dyDescent="0.25">
      <c r="E42" s="43"/>
      <c r="F42" s="43"/>
      <c r="I42" s="1"/>
      <c r="J42" s="37"/>
    </row>
    <row r="43" spans="1:10" x14ac:dyDescent="0.25">
      <c r="E43" s="43"/>
      <c r="F43" s="43"/>
      <c r="I43" s="1"/>
      <c r="J43" s="37"/>
    </row>
    <row r="44" spans="1:10" x14ac:dyDescent="0.25">
      <c r="I44" s="1"/>
      <c r="J44" s="37"/>
    </row>
    <row r="45" spans="1:10" x14ac:dyDescent="0.25">
      <c r="E45" s="45"/>
      <c r="F45" s="45"/>
      <c r="G45" s="45"/>
      <c r="I45" s="1"/>
      <c r="J45" s="37"/>
    </row>
    <row r="46" spans="1:10" x14ac:dyDescent="0.25">
      <c r="B46" s="46"/>
      <c r="E46" s="45"/>
      <c r="F46" s="45"/>
      <c r="G46" s="45"/>
    </row>
    <row r="47" spans="1:10" x14ac:dyDescent="0.25">
      <c r="B47" s="47"/>
      <c r="E47" s="45"/>
      <c r="F47" s="45"/>
      <c r="G47" s="45"/>
    </row>
    <row r="48" spans="1:10" x14ac:dyDescent="0.25">
      <c r="A48" s="1"/>
      <c r="B48" s="1"/>
      <c r="C48" s="1"/>
      <c r="D48" s="1"/>
      <c r="E48" s="45"/>
      <c r="F48" s="45"/>
      <c r="G48" s="45"/>
    </row>
    <row r="49" spans="1:7" x14ac:dyDescent="0.25">
      <c r="A49" s="1"/>
      <c r="B49" s="37"/>
      <c r="C49" s="37"/>
      <c r="D49" s="37"/>
      <c r="E49" s="45"/>
      <c r="F49" s="45"/>
      <c r="G49" s="45"/>
    </row>
    <row r="50" spans="1:7" x14ac:dyDescent="0.25">
      <c r="A50" s="1"/>
      <c r="B50" s="37"/>
      <c r="C50" s="37"/>
      <c r="D50" s="37"/>
      <c r="E50" s="45"/>
      <c r="F50" s="45"/>
      <c r="G50" s="45"/>
    </row>
    <row r="51" spans="1:7" x14ac:dyDescent="0.25">
      <c r="A51" s="1"/>
      <c r="B51" s="37"/>
      <c r="C51" s="37"/>
      <c r="D51" s="37"/>
    </row>
    <row r="52" spans="1:7" x14ac:dyDescent="0.25">
      <c r="A52" s="1"/>
      <c r="B52" s="37"/>
      <c r="C52" s="37"/>
      <c r="D52" s="37"/>
    </row>
    <row r="53" spans="1:7" x14ac:dyDescent="0.25">
      <c r="A53" s="1"/>
      <c r="B53" s="37"/>
      <c r="C53" s="37"/>
      <c r="D53" s="37"/>
    </row>
    <row r="54" spans="1:7" x14ac:dyDescent="0.25">
      <c r="A54" s="1"/>
      <c r="B54" s="37"/>
      <c r="C54" s="37"/>
      <c r="D54" s="37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6"/>
  <sheetViews>
    <sheetView zoomScaleNormal="100" workbookViewId="0">
      <selection activeCell="P1" sqref="P1:Q1"/>
    </sheetView>
  </sheetViews>
  <sheetFormatPr defaultColWidth="8.81640625" defaultRowHeight="12.5" x14ac:dyDescent="0.25"/>
  <cols>
    <col min="1" max="16384" width="8.81640625" style="1"/>
  </cols>
  <sheetData>
    <row r="1" spans="1:17" ht="13" x14ac:dyDescent="0.3">
      <c r="A1" s="348" t="s">
        <v>522</v>
      </c>
      <c r="B1" s="348"/>
      <c r="C1" s="348"/>
      <c r="D1" s="348"/>
      <c r="E1" s="348"/>
      <c r="F1" s="348"/>
      <c r="G1" s="348"/>
      <c r="P1" s="337" t="s">
        <v>313</v>
      </c>
      <c r="Q1" s="337"/>
    </row>
    <row r="2" spans="1:17" ht="13" x14ac:dyDescent="0.3">
      <c r="A2" s="344" t="s">
        <v>563</v>
      </c>
      <c r="B2" s="371"/>
      <c r="C2" s="371"/>
      <c r="D2" s="345"/>
      <c r="E2" s="48"/>
      <c r="F2" s="372" t="s">
        <v>528</v>
      </c>
      <c r="G2" s="373"/>
      <c r="H2" s="373"/>
      <c r="I2" s="374"/>
      <c r="J2" s="48"/>
      <c r="K2" s="344" t="s">
        <v>562</v>
      </c>
      <c r="L2" s="371"/>
      <c r="M2" s="371"/>
      <c r="N2" s="345"/>
    </row>
    <row r="3" spans="1:17" ht="13" x14ac:dyDescent="0.3">
      <c r="A3" s="180" t="s">
        <v>338</v>
      </c>
      <c r="B3" s="344">
        <v>2023</v>
      </c>
      <c r="C3" s="345"/>
      <c r="D3" s="309">
        <v>2024</v>
      </c>
      <c r="E3" s="48"/>
      <c r="F3" s="26" t="s">
        <v>338</v>
      </c>
      <c r="G3" s="344">
        <v>2023</v>
      </c>
      <c r="H3" s="345"/>
      <c r="I3" s="309">
        <v>2024</v>
      </c>
      <c r="J3" s="48"/>
      <c r="K3" s="26" t="s">
        <v>338</v>
      </c>
      <c r="L3" s="344">
        <v>2023</v>
      </c>
      <c r="M3" s="345"/>
      <c r="N3" s="309">
        <v>2024</v>
      </c>
    </row>
    <row r="4" spans="1:17" s="9" customFormat="1" ht="13" x14ac:dyDescent="0.3">
      <c r="A4" s="158" t="s">
        <v>268</v>
      </c>
      <c r="B4" s="288" t="s">
        <v>624</v>
      </c>
      <c r="C4" s="288" t="s">
        <v>582</v>
      </c>
      <c r="D4" s="288" t="s">
        <v>625</v>
      </c>
      <c r="E4" s="48"/>
      <c r="F4" s="327" t="s">
        <v>268</v>
      </c>
      <c r="G4" s="328" t="s">
        <v>624</v>
      </c>
      <c r="H4" s="328" t="s">
        <v>582</v>
      </c>
      <c r="I4" s="328" t="s">
        <v>625</v>
      </c>
      <c r="J4" s="38"/>
      <c r="K4" s="327" t="s">
        <v>268</v>
      </c>
      <c r="L4" s="328" t="s">
        <v>624</v>
      </c>
      <c r="M4" s="328" t="s">
        <v>582</v>
      </c>
      <c r="N4" s="328" t="s">
        <v>625</v>
      </c>
    </row>
    <row r="5" spans="1:17" x14ac:dyDescent="0.25">
      <c r="A5" s="281" t="s">
        <v>67</v>
      </c>
      <c r="B5" s="282">
        <v>0</v>
      </c>
      <c r="C5" s="282">
        <v>0</v>
      </c>
      <c r="D5" s="282">
        <v>2934.4798741</v>
      </c>
      <c r="E5" s="285"/>
      <c r="F5" s="281" t="s">
        <v>97</v>
      </c>
      <c r="G5" s="282">
        <v>16.355940650000001</v>
      </c>
      <c r="H5" s="282">
        <v>192.22921962000001</v>
      </c>
      <c r="I5" s="282">
        <v>410.97695198000002</v>
      </c>
      <c r="J5" s="159"/>
      <c r="K5" s="281" t="s">
        <v>151</v>
      </c>
      <c r="L5" s="282">
        <v>48.49352347</v>
      </c>
      <c r="M5" s="282">
        <v>6.2091359999999998E-2</v>
      </c>
      <c r="N5" s="282">
        <v>96.445934959999988</v>
      </c>
    </row>
    <row r="6" spans="1:17" x14ac:dyDescent="0.25">
      <c r="A6" s="123" t="s">
        <v>80</v>
      </c>
      <c r="B6" s="214">
        <v>3270.0871574000003</v>
      </c>
      <c r="C6" s="214">
        <v>2927.8160203000002</v>
      </c>
      <c r="D6" s="214">
        <v>2765.8418679800002</v>
      </c>
      <c r="E6" s="23"/>
      <c r="F6" s="123" t="s">
        <v>218</v>
      </c>
      <c r="G6" s="214">
        <v>317.68484631000001</v>
      </c>
      <c r="H6" s="214">
        <v>163.40829346000001</v>
      </c>
      <c r="I6" s="214">
        <v>293.80128284</v>
      </c>
      <c r="J6" s="160"/>
      <c r="K6" s="123" t="s">
        <v>249</v>
      </c>
      <c r="L6" s="214">
        <v>69.661161409999991</v>
      </c>
      <c r="M6" s="214">
        <v>17.68452782</v>
      </c>
      <c r="N6" s="214">
        <v>67.630183169999995</v>
      </c>
    </row>
    <row r="7" spans="1:17" x14ac:dyDescent="0.25">
      <c r="A7" s="283" t="s">
        <v>184</v>
      </c>
      <c r="B7" s="284">
        <v>20.655007989999998</v>
      </c>
      <c r="C7" s="284">
        <v>119.52109318000001</v>
      </c>
      <c r="D7" s="284">
        <v>251.31835415</v>
      </c>
      <c r="E7" s="286"/>
      <c r="F7" s="283" t="s">
        <v>68</v>
      </c>
      <c r="G7" s="284">
        <v>0</v>
      </c>
      <c r="H7" s="284">
        <v>118.59170666</v>
      </c>
      <c r="I7" s="284">
        <v>231.76520833000001</v>
      </c>
      <c r="J7" s="160"/>
      <c r="K7" s="283" t="s">
        <v>184</v>
      </c>
      <c r="L7" s="284">
        <v>1.35217761</v>
      </c>
      <c r="M7" s="284">
        <v>30.97098772</v>
      </c>
      <c r="N7" s="284">
        <v>31.118546690000002</v>
      </c>
    </row>
    <row r="8" spans="1:17" ht="13" x14ac:dyDescent="0.3">
      <c r="A8" s="123" t="s">
        <v>129</v>
      </c>
      <c r="B8" s="214">
        <v>115.1744795</v>
      </c>
      <c r="C8" s="214">
        <v>107.10863386</v>
      </c>
      <c r="D8" s="214">
        <v>136.28163661000002</v>
      </c>
      <c r="E8" s="287"/>
      <c r="F8" s="123" t="s">
        <v>217</v>
      </c>
      <c r="G8" s="214">
        <v>279.03188433999998</v>
      </c>
      <c r="H8" s="214">
        <v>134.57434075</v>
      </c>
      <c r="I8" s="214">
        <v>228.81883166</v>
      </c>
      <c r="J8" s="161"/>
      <c r="K8" s="123" t="s">
        <v>209</v>
      </c>
      <c r="L8" s="214">
        <v>35.318987340000007</v>
      </c>
      <c r="M8" s="214">
        <v>56.863158549999994</v>
      </c>
      <c r="N8" s="214">
        <v>27.756923860000001</v>
      </c>
    </row>
    <row r="9" spans="1:17" ht="13" x14ac:dyDescent="0.3">
      <c r="A9" s="283" t="s">
        <v>26</v>
      </c>
      <c r="B9" s="284">
        <v>210.99361346000001</v>
      </c>
      <c r="C9" s="284">
        <v>100.32192123</v>
      </c>
      <c r="D9" s="284">
        <v>130.81151205</v>
      </c>
      <c r="E9" s="287"/>
      <c r="F9" s="283" t="s">
        <v>37</v>
      </c>
      <c r="G9" s="284">
        <v>167.57391731000001</v>
      </c>
      <c r="H9" s="284">
        <v>225.31436613999998</v>
      </c>
      <c r="I9" s="284">
        <v>200.69512605</v>
      </c>
      <c r="J9" s="161"/>
      <c r="K9" s="283" t="s">
        <v>242</v>
      </c>
      <c r="L9" s="284">
        <v>11.154700160000001</v>
      </c>
      <c r="M9" s="284">
        <v>17.31939281</v>
      </c>
      <c r="N9" s="284">
        <v>22.009373050000001</v>
      </c>
    </row>
    <row r="10" spans="1:17" x14ac:dyDescent="0.25">
      <c r="A10" s="123" t="s">
        <v>109</v>
      </c>
      <c r="B10" s="214">
        <v>0</v>
      </c>
      <c r="C10" s="214">
        <v>594.22289439999997</v>
      </c>
      <c r="D10" s="214">
        <v>119.90209290999999</v>
      </c>
      <c r="E10" s="286"/>
      <c r="F10" s="123" t="s">
        <v>184</v>
      </c>
      <c r="G10" s="214">
        <v>170.58942497999999</v>
      </c>
      <c r="H10" s="214">
        <v>163.41566566999998</v>
      </c>
      <c r="I10" s="214">
        <v>149.10426430000001</v>
      </c>
      <c r="J10" s="160"/>
      <c r="K10" s="123" t="s">
        <v>204</v>
      </c>
      <c r="L10" s="214">
        <v>28.81087076</v>
      </c>
      <c r="M10" s="214">
        <v>13.293941970000001</v>
      </c>
      <c r="N10" s="214">
        <v>19.309927909999999</v>
      </c>
    </row>
    <row r="11" spans="1:17" x14ac:dyDescent="0.25">
      <c r="A11" s="283" t="s">
        <v>217</v>
      </c>
      <c r="B11" s="284">
        <v>55.803338859999997</v>
      </c>
      <c r="C11" s="284">
        <v>27.05568491</v>
      </c>
      <c r="D11" s="284">
        <v>118.31567935</v>
      </c>
      <c r="E11" s="286"/>
      <c r="F11" s="283" t="s">
        <v>16</v>
      </c>
      <c r="G11" s="284">
        <v>115.7374586</v>
      </c>
      <c r="H11" s="284">
        <v>104.80214673</v>
      </c>
      <c r="I11" s="284">
        <v>126.31128525</v>
      </c>
      <c r="J11" s="160"/>
      <c r="K11" s="283" t="s">
        <v>200</v>
      </c>
      <c r="L11" s="284">
        <v>1.95175908</v>
      </c>
      <c r="M11" s="284">
        <v>33.435327579999999</v>
      </c>
      <c r="N11" s="284">
        <v>19.2233196</v>
      </c>
    </row>
    <row r="12" spans="1:17" x14ac:dyDescent="0.25">
      <c r="A12" s="123" t="s">
        <v>97</v>
      </c>
      <c r="B12" s="214">
        <v>95.56724389</v>
      </c>
      <c r="C12" s="214">
        <v>42.782179200000002</v>
      </c>
      <c r="D12" s="214">
        <v>105.77507763</v>
      </c>
      <c r="E12" s="286"/>
      <c r="F12" s="123" t="s">
        <v>105</v>
      </c>
      <c r="G12" s="214">
        <v>81.386010580000004</v>
      </c>
      <c r="H12" s="214">
        <v>125.47377192</v>
      </c>
      <c r="I12" s="214">
        <v>118.86863914</v>
      </c>
      <c r="J12" s="160"/>
      <c r="K12" s="123" t="s">
        <v>224</v>
      </c>
      <c r="L12" s="214">
        <v>8.7314161800000001</v>
      </c>
      <c r="M12" s="214">
        <v>95.398156029999996</v>
      </c>
      <c r="N12" s="214">
        <v>17.430657989999997</v>
      </c>
    </row>
    <row r="13" spans="1:17" x14ac:dyDescent="0.25">
      <c r="A13" s="283" t="s">
        <v>218</v>
      </c>
      <c r="B13" s="284">
        <v>139.40629916999998</v>
      </c>
      <c r="C13" s="284">
        <v>230.11478835</v>
      </c>
      <c r="D13" s="284">
        <v>81.765812540000013</v>
      </c>
      <c r="E13" s="286"/>
      <c r="F13" s="283" t="s">
        <v>33</v>
      </c>
      <c r="G13" s="284">
        <v>74.994152360000001</v>
      </c>
      <c r="H13" s="284">
        <v>93.070263709999992</v>
      </c>
      <c r="I13" s="284">
        <v>101.29056490000001</v>
      </c>
      <c r="J13" s="160"/>
      <c r="K13" s="283" t="s">
        <v>105</v>
      </c>
      <c r="L13" s="284">
        <v>12.3863305</v>
      </c>
      <c r="M13" s="284">
        <v>17.383150489999998</v>
      </c>
      <c r="N13" s="284">
        <v>15.41083383</v>
      </c>
    </row>
    <row r="14" spans="1:17" x14ac:dyDescent="0.25">
      <c r="A14" s="123" t="s">
        <v>20</v>
      </c>
      <c r="B14" s="214">
        <v>68.347293180000008</v>
      </c>
      <c r="C14" s="214">
        <v>61.754267110000001</v>
      </c>
      <c r="D14" s="214">
        <v>81.411123379999992</v>
      </c>
      <c r="E14" s="286"/>
      <c r="F14" s="123" t="s">
        <v>220</v>
      </c>
      <c r="G14" s="214">
        <v>80.906494049999992</v>
      </c>
      <c r="H14" s="214">
        <v>83.976949400000009</v>
      </c>
      <c r="I14" s="214">
        <v>95.044903529999999</v>
      </c>
      <c r="J14" s="160"/>
      <c r="K14" s="123" t="s">
        <v>189</v>
      </c>
      <c r="L14" s="214">
        <v>1.5952188999999999</v>
      </c>
      <c r="M14" s="214">
        <v>20.120211039999997</v>
      </c>
      <c r="N14" s="214">
        <v>14.849169400000001</v>
      </c>
    </row>
    <row r="15" spans="1:17" x14ac:dyDescent="0.25">
      <c r="A15" s="283" t="s">
        <v>211</v>
      </c>
      <c r="B15" s="284">
        <v>3.7790763100000002</v>
      </c>
      <c r="C15" s="284">
        <v>6.5878457300000006</v>
      </c>
      <c r="D15" s="284">
        <v>70.931808569999987</v>
      </c>
      <c r="E15" s="286"/>
      <c r="F15" s="283" t="s">
        <v>250</v>
      </c>
      <c r="G15" s="284">
        <v>79.841907370000001</v>
      </c>
      <c r="H15" s="284">
        <v>119.06978070000001</v>
      </c>
      <c r="I15" s="284">
        <v>91.112099349999994</v>
      </c>
      <c r="J15" s="160"/>
      <c r="K15" s="283" t="s">
        <v>216</v>
      </c>
      <c r="L15" s="284">
        <v>3.47178377</v>
      </c>
      <c r="M15" s="284">
        <v>6.32324369</v>
      </c>
      <c r="N15" s="284">
        <v>12.282454339999999</v>
      </c>
    </row>
    <row r="16" spans="1:17" x14ac:dyDescent="0.25">
      <c r="A16" s="123" t="s">
        <v>71</v>
      </c>
      <c r="B16" s="214">
        <v>0</v>
      </c>
      <c r="C16" s="214">
        <v>22.66890343</v>
      </c>
      <c r="D16" s="214">
        <v>69.986526900000001</v>
      </c>
      <c r="E16" s="286"/>
      <c r="F16" s="123" t="s">
        <v>35</v>
      </c>
      <c r="G16" s="214">
        <v>84.848209830000002</v>
      </c>
      <c r="H16" s="214">
        <v>113.54891823</v>
      </c>
      <c r="I16" s="214">
        <v>85.306537849999998</v>
      </c>
      <c r="J16" s="160"/>
      <c r="K16" s="123" t="s">
        <v>202</v>
      </c>
      <c r="L16" s="214">
        <v>1.3798597100000001</v>
      </c>
      <c r="M16" s="214">
        <v>12.3756124</v>
      </c>
      <c r="N16" s="214">
        <v>12.24679267</v>
      </c>
    </row>
    <row r="17" spans="1:14" x14ac:dyDescent="0.25">
      <c r="A17" s="283" t="s">
        <v>175</v>
      </c>
      <c r="B17" s="284">
        <v>58.700299219999998</v>
      </c>
      <c r="C17" s="284">
        <v>33.017158789999996</v>
      </c>
      <c r="D17" s="284">
        <v>59.286724549999995</v>
      </c>
      <c r="E17" s="286"/>
      <c r="F17" s="283" t="s">
        <v>107</v>
      </c>
      <c r="G17" s="284">
        <v>88.077547420000002</v>
      </c>
      <c r="H17" s="284">
        <v>134.18385452999999</v>
      </c>
      <c r="I17" s="284">
        <v>82.313035220000003</v>
      </c>
      <c r="J17" s="160"/>
      <c r="K17" s="283" t="s">
        <v>179</v>
      </c>
      <c r="L17" s="284">
        <v>24.300281100000003</v>
      </c>
      <c r="M17" s="284">
        <v>0</v>
      </c>
      <c r="N17" s="284">
        <v>12.223780210000001</v>
      </c>
    </row>
    <row r="18" spans="1:14" x14ac:dyDescent="0.25">
      <c r="A18" s="123" t="s">
        <v>197</v>
      </c>
      <c r="B18" s="214">
        <v>14.868193210000001</v>
      </c>
      <c r="C18" s="214">
        <v>27.213262320000002</v>
      </c>
      <c r="D18" s="214">
        <v>57.185341090000001</v>
      </c>
      <c r="E18" s="286"/>
      <c r="F18" s="123" t="s">
        <v>108</v>
      </c>
      <c r="G18" s="214">
        <v>82.621145280000007</v>
      </c>
      <c r="H18" s="214">
        <v>93.496268930000014</v>
      </c>
      <c r="I18" s="214">
        <v>80.109415589999998</v>
      </c>
      <c r="J18" s="160"/>
      <c r="K18" s="123" t="s">
        <v>240</v>
      </c>
      <c r="L18" s="214">
        <v>21.138692219999999</v>
      </c>
      <c r="M18" s="214">
        <v>15.20084812</v>
      </c>
      <c r="N18" s="214">
        <v>11.80158486</v>
      </c>
    </row>
    <row r="19" spans="1:14" x14ac:dyDescent="0.25">
      <c r="A19" s="283" t="s">
        <v>98</v>
      </c>
      <c r="B19" s="284">
        <v>26.28755855</v>
      </c>
      <c r="C19" s="284">
        <v>32.24866574</v>
      </c>
      <c r="D19" s="284">
        <v>51.605506520000006</v>
      </c>
      <c r="E19" s="286"/>
      <c r="F19" s="283" t="s">
        <v>134</v>
      </c>
      <c r="G19" s="284">
        <v>293.79659273000004</v>
      </c>
      <c r="H19" s="284">
        <v>69.687390359999995</v>
      </c>
      <c r="I19" s="284">
        <v>79.973361990000001</v>
      </c>
      <c r="J19" s="160"/>
      <c r="K19" s="283" t="s">
        <v>130</v>
      </c>
      <c r="L19" s="284">
        <v>1.50363084</v>
      </c>
      <c r="M19" s="284">
        <v>5.6267964199999998</v>
      </c>
      <c r="N19" s="284">
        <v>9.7853873</v>
      </c>
    </row>
    <row r="20" spans="1:14" x14ac:dyDescent="0.25">
      <c r="A20" s="123" t="s">
        <v>123</v>
      </c>
      <c r="B20" s="214">
        <v>114.38396078</v>
      </c>
      <c r="C20" s="214">
        <v>79.479108330000003</v>
      </c>
      <c r="D20" s="214">
        <v>44.215260119999996</v>
      </c>
      <c r="E20" s="286"/>
      <c r="F20" s="123" t="s">
        <v>216</v>
      </c>
      <c r="G20" s="214">
        <v>48.898240539999996</v>
      </c>
      <c r="H20" s="214">
        <v>67.115966830000005</v>
      </c>
      <c r="I20" s="214">
        <v>76.278820230000008</v>
      </c>
      <c r="J20" s="160"/>
      <c r="K20" s="123" t="s">
        <v>175</v>
      </c>
      <c r="L20" s="214">
        <v>2.2319105399999999</v>
      </c>
      <c r="M20" s="214">
        <v>5.9343744800000007</v>
      </c>
      <c r="N20" s="214">
        <v>9.6846645500000008</v>
      </c>
    </row>
    <row r="21" spans="1:14" x14ac:dyDescent="0.25">
      <c r="A21" s="283" t="s">
        <v>189</v>
      </c>
      <c r="B21" s="284">
        <v>73.783632940000004</v>
      </c>
      <c r="C21" s="284">
        <v>198.12001683000003</v>
      </c>
      <c r="D21" s="284">
        <v>40.673552479999998</v>
      </c>
      <c r="E21" s="286"/>
      <c r="F21" s="283" t="s">
        <v>135</v>
      </c>
      <c r="G21" s="284">
        <v>55.3468017</v>
      </c>
      <c r="H21" s="284">
        <v>93.016393140000005</v>
      </c>
      <c r="I21" s="284">
        <v>75.195026260000006</v>
      </c>
      <c r="J21" s="160"/>
      <c r="K21" s="283" t="s">
        <v>196</v>
      </c>
      <c r="L21" s="284">
        <v>7.2525577600000002</v>
      </c>
      <c r="M21" s="284">
        <v>4.0486210499999995</v>
      </c>
      <c r="N21" s="284">
        <v>9.0828488699999994</v>
      </c>
    </row>
    <row r="22" spans="1:14" x14ac:dyDescent="0.25">
      <c r="A22" s="123" t="s">
        <v>13</v>
      </c>
      <c r="B22" s="214">
        <v>0</v>
      </c>
      <c r="C22" s="214">
        <v>0</v>
      </c>
      <c r="D22" s="214">
        <v>30.907217399999997</v>
      </c>
      <c r="E22" s="286"/>
      <c r="F22" s="123" t="s">
        <v>109</v>
      </c>
      <c r="G22" s="214">
        <v>58.330252189999996</v>
      </c>
      <c r="H22" s="214">
        <v>67.432377250000002</v>
      </c>
      <c r="I22" s="214">
        <v>67.823666349999996</v>
      </c>
      <c r="J22" s="160"/>
      <c r="K22" s="123" t="s">
        <v>160</v>
      </c>
      <c r="L22" s="214">
        <v>1.3510563200000001</v>
      </c>
      <c r="M22" s="214">
        <v>1.0465865999999999</v>
      </c>
      <c r="N22" s="214">
        <v>8.4225621000000004</v>
      </c>
    </row>
    <row r="23" spans="1:14" x14ac:dyDescent="0.25">
      <c r="A23" s="283" t="s">
        <v>194</v>
      </c>
      <c r="B23" s="284">
        <v>17.306102629999998</v>
      </c>
      <c r="C23" s="284">
        <v>12.706174369999999</v>
      </c>
      <c r="D23" s="284">
        <v>26.923446250000001</v>
      </c>
      <c r="E23" s="286"/>
      <c r="F23" s="283" t="s">
        <v>123</v>
      </c>
      <c r="G23" s="284">
        <v>71.577418719999997</v>
      </c>
      <c r="H23" s="284">
        <v>63.062255520000001</v>
      </c>
      <c r="I23" s="284">
        <v>58.401020810000006</v>
      </c>
      <c r="J23" s="160"/>
      <c r="K23" s="283" t="s">
        <v>172</v>
      </c>
      <c r="L23" s="284">
        <v>1.0393972</v>
      </c>
      <c r="M23" s="284">
        <v>9.2140336600000001</v>
      </c>
      <c r="N23" s="284">
        <v>7.22966731</v>
      </c>
    </row>
    <row r="24" spans="1:14" x14ac:dyDescent="0.25">
      <c r="A24" s="123" t="s">
        <v>110</v>
      </c>
      <c r="B24" s="214">
        <v>5.80175106</v>
      </c>
      <c r="C24" s="214">
        <v>16.975392039999999</v>
      </c>
      <c r="D24" s="214">
        <v>25.912605989999999</v>
      </c>
      <c r="E24" s="23"/>
      <c r="F24" s="123" t="s">
        <v>209</v>
      </c>
      <c r="G24" s="214">
        <v>45.142923070000002</v>
      </c>
      <c r="H24" s="214">
        <v>116.89623569</v>
      </c>
      <c r="I24" s="214">
        <v>58.12091848</v>
      </c>
      <c r="J24" s="160"/>
      <c r="K24" s="123" t="s">
        <v>255</v>
      </c>
      <c r="L24" s="214">
        <v>36.829534789999997</v>
      </c>
      <c r="M24" s="214">
        <v>4.9386908200000006</v>
      </c>
      <c r="N24" s="214">
        <v>6.43838461</v>
      </c>
    </row>
    <row r="25" spans="1:14" x14ac:dyDescent="0.25">
      <c r="A25" s="283" t="s">
        <v>226</v>
      </c>
      <c r="B25" s="284">
        <v>6.404369E-2</v>
      </c>
      <c r="C25" s="284">
        <v>8.06780002</v>
      </c>
      <c r="D25" s="284">
        <v>21.435289109999999</v>
      </c>
      <c r="E25" s="23"/>
      <c r="F25" s="283" t="s">
        <v>80</v>
      </c>
      <c r="G25" s="284">
        <v>64.465765910000002</v>
      </c>
      <c r="H25" s="284">
        <v>76.36989629</v>
      </c>
      <c r="I25" s="284">
        <v>56.401289460000001</v>
      </c>
      <c r="J25" s="160"/>
      <c r="K25" s="283" t="s">
        <v>178</v>
      </c>
      <c r="L25" s="284">
        <v>4.2995447000000002</v>
      </c>
      <c r="M25" s="284">
        <v>7.1021627000000001</v>
      </c>
      <c r="N25" s="284">
        <v>6.2653257599999996</v>
      </c>
    </row>
    <row r="26" spans="1:14" x14ac:dyDescent="0.25">
      <c r="A26" s="123" t="s">
        <v>160</v>
      </c>
      <c r="B26" s="214">
        <v>3.3988204799999999</v>
      </c>
      <c r="C26" s="214">
        <v>106.6360195</v>
      </c>
      <c r="D26" s="214">
        <v>21.147980710000002</v>
      </c>
      <c r="E26" s="23"/>
      <c r="F26" s="123" t="s">
        <v>196</v>
      </c>
      <c r="G26" s="214">
        <v>39.2636228</v>
      </c>
      <c r="H26" s="214">
        <v>63.327683219999997</v>
      </c>
      <c r="I26" s="214">
        <v>55.778493130000001</v>
      </c>
      <c r="J26" s="160"/>
      <c r="K26" s="123" t="s">
        <v>211</v>
      </c>
      <c r="L26" s="214">
        <v>4.4518458600000006</v>
      </c>
      <c r="M26" s="214">
        <v>4.3680883499999998</v>
      </c>
      <c r="N26" s="214">
        <v>5.7448702699999998</v>
      </c>
    </row>
    <row r="27" spans="1:14" x14ac:dyDescent="0.25">
      <c r="A27" s="283" t="s">
        <v>170</v>
      </c>
      <c r="B27" s="284">
        <v>11.662705170000001</v>
      </c>
      <c r="C27" s="284">
        <v>7.0043648200000002</v>
      </c>
      <c r="D27" s="284">
        <v>20.27929696</v>
      </c>
      <c r="E27" s="23"/>
      <c r="F27" s="283" t="s">
        <v>20</v>
      </c>
      <c r="G27" s="284">
        <v>46.931495820000002</v>
      </c>
      <c r="H27" s="284">
        <v>59.865186869999995</v>
      </c>
      <c r="I27" s="284">
        <v>51.372021509999996</v>
      </c>
      <c r="J27" s="160"/>
      <c r="K27" s="283" t="s">
        <v>121</v>
      </c>
      <c r="L27" s="284">
        <v>0</v>
      </c>
      <c r="M27" s="284">
        <v>0</v>
      </c>
      <c r="N27" s="284">
        <v>5.6660825099999998</v>
      </c>
    </row>
    <row r="28" spans="1:14" x14ac:dyDescent="0.25">
      <c r="A28" s="123" t="s">
        <v>209</v>
      </c>
      <c r="B28" s="214">
        <v>10.303869050000001</v>
      </c>
      <c r="C28" s="214">
        <v>2.6759090800000003</v>
      </c>
      <c r="D28" s="214">
        <v>19.990621239999999</v>
      </c>
      <c r="E28" s="23"/>
      <c r="F28" s="123" t="s">
        <v>235</v>
      </c>
      <c r="G28" s="214">
        <v>43.404305239999999</v>
      </c>
      <c r="H28" s="214">
        <v>89.832701560000004</v>
      </c>
      <c r="I28" s="214">
        <v>51.271022020000004</v>
      </c>
      <c r="J28" s="160"/>
      <c r="K28" s="123" t="s">
        <v>246</v>
      </c>
      <c r="L28" s="214">
        <v>4.1072559700000006</v>
      </c>
      <c r="M28" s="214">
        <v>3.7772695400000003</v>
      </c>
      <c r="N28" s="214">
        <v>5.53018549</v>
      </c>
    </row>
    <row r="29" spans="1:14" x14ac:dyDescent="0.25">
      <c r="A29" s="283" t="s">
        <v>168</v>
      </c>
      <c r="B29" s="284">
        <v>0.38712764</v>
      </c>
      <c r="C29" s="284">
        <v>6.9577855599999996</v>
      </c>
      <c r="D29" s="284">
        <v>19.387672550000001</v>
      </c>
      <c r="E29" s="23"/>
      <c r="F29" s="283" t="s">
        <v>149</v>
      </c>
      <c r="G29" s="284">
        <v>55.575227409999997</v>
      </c>
      <c r="H29" s="284">
        <v>45.287292030000003</v>
      </c>
      <c r="I29" s="284">
        <v>50.795116819999997</v>
      </c>
      <c r="J29" s="160"/>
      <c r="K29" s="283" t="s">
        <v>195</v>
      </c>
      <c r="L29" s="284">
        <v>1.3321306399999999</v>
      </c>
      <c r="M29" s="284">
        <v>10.670845140000001</v>
      </c>
      <c r="N29" s="284">
        <v>4.8474398700000005</v>
      </c>
    </row>
    <row r="30" spans="1:14" x14ac:dyDescent="0.25">
      <c r="A30" s="123" t="s">
        <v>2</v>
      </c>
      <c r="B30" s="214">
        <v>69.508348799999993</v>
      </c>
      <c r="C30" s="214">
        <v>19.11682094</v>
      </c>
      <c r="D30" s="214">
        <v>18.66681737</v>
      </c>
      <c r="E30" s="23"/>
      <c r="F30" s="123" t="s">
        <v>175</v>
      </c>
      <c r="G30" s="214">
        <v>57.293284499999999</v>
      </c>
      <c r="H30" s="214">
        <v>77.992328790000002</v>
      </c>
      <c r="I30" s="214">
        <v>49.633618140000003</v>
      </c>
      <c r="J30" s="160"/>
      <c r="K30" s="123" t="s">
        <v>256</v>
      </c>
      <c r="L30" s="214">
        <v>9.0051583000000015</v>
      </c>
      <c r="M30" s="214">
        <v>5.0797861500000003</v>
      </c>
      <c r="N30" s="214">
        <v>4.45993365</v>
      </c>
    </row>
    <row r="31" spans="1:14" x14ac:dyDescent="0.25">
      <c r="A31" s="283" t="s">
        <v>36</v>
      </c>
      <c r="B31" s="284">
        <v>1.9942039599999999</v>
      </c>
      <c r="C31" s="284">
        <v>8.3256989899999994</v>
      </c>
      <c r="D31" s="284">
        <v>17.82951079</v>
      </c>
      <c r="E31" s="23"/>
      <c r="F31" s="283" t="s">
        <v>88</v>
      </c>
      <c r="G31" s="284">
        <v>46.611696039999998</v>
      </c>
      <c r="H31" s="284">
        <v>52.994847920000005</v>
      </c>
      <c r="I31" s="284">
        <v>49.276907530000003</v>
      </c>
      <c r="J31" s="160"/>
      <c r="K31" s="283" t="s">
        <v>250</v>
      </c>
      <c r="L31" s="284">
        <v>1.0695246100000002</v>
      </c>
      <c r="M31" s="284">
        <v>3.8474067799999996</v>
      </c>
      <c r="N31" s="284">
        <v>4.0394576500000001</v>
      </c>
    </row>
    <row r="32" spans="1:14" x14ac:dyDescent="0.25">
      <c r="A32" s="123" t="s">
        <v>220</v>
      </c>
      <c r="B32" s="214">
        <v>8.2216649099999994</v>
      </c>
      <c r="C32" s="214">
        <v>28.853642090000001</v>
      </c>
      <c r="D32" s="214">
        <v>17.305845050000002</v>
      </c>
      <c r="E32" s="23"/>
      <c r="F32" s="123" t="s">
        <v>204</v>
      </c>
      <c r="G32" s="214">
        <v>49.735176119999998</v>
      </c>
      <c r="H32" s="214">
        <v>61.23845189</v>
      </c>
      <c r="I32" s="214">
        <v>47.497795619999998</v>
      </c>
      <c r="J32" s="160"/>
      <c r="K32" s="123" t="s">
        <v>212</v>
      </c>
      <c r="L32" s="214">
        <v>1.01785974</v>
      </c>
      <c r="M32" s="214">
        <v>3.2628814700000004</v>
      </c>
      <c r="N32" s="214">
        <v>3.9567678799999997</v>
      </c>
    </row>
    <row r="33" spans="1:14" x14ac:dyDescent="0.25">
      <c r="A33" s="283" t="s">
        <v>105</v>
      </c>
      <c r="B33" s="284">
        <v>43.14925642</v>
      </c>
      <c r="C33" s="284">
        <v>5.6920094900000002</v>
      </c>
      <c r="D33" s="284">
        <v>16.947645999999999</v>
      </c>
      <c r="E33" s="23"/>
      <c r="F33" s="283" t="s">
        <v>214</v>
      </c>
      <c r="G33" s="284">
        <v>29.866934000000001</v>
      </c>
      <c r="H33" s="284">
        <v>50.622715369999995</v>
      </c>
      <c r="I33" s="284">
        <v>45.637872360000003</v>
      </c>
      <c r="J33" s="160"/>
      <c r="K33" s="283" t="s">
        <v>201</v>
      </c>
      <c r="L33" s="284">
        <v>1.3644894400000001</v>
      </c>
      <c r="M33" s="284">
        <v>1.6350800400000001</v>
      </c>
      <c r="N33" s="284">
        <v>3.8286429200000001</v>
      </c>
    </row>
    <row r="34" spans="1:14" x14ac:dyDescent="0.25">
      <c r="A34" s="123" t="s">
        <v>210</v>
      </c>
      <c r="B34" s="214">
        <v>41.526504179999996</v>
      </c>
      <c r="C34" s="214">
        <v>97.371509000000003</v>
      </c>
      <c r="D34" s="214">
        <v>15.730784</v>
      </c>
      <c r="E34" s="23"/>
      <c r="F34" s="123" t="s">
        <v>129</v>
      </c>
      <c r="G34" s="214">
        <v>44.649161149999998</v>
      </c>
      <c r="H34" s="214">
        <v>53.898933380000003</v>
      </c>
      <c r="I34" s="214">
        <v>45.219976840000001</v>
      </c>
      <c r="J34" s="160"/>
      <c r="K34" s="123" t="s">
        <v>104</v>
      </c>
      <c r="L34" s="214">
        <v>4.0262089000000003</v>
      </c>
      <c r="M34" s="214">
        <v>10.163754970000001</v>
      </c>
      <c r="N34" s="214">
        <v>3.5911252400000002</v>
      </c>
    </row>
    <row r="35" spans="1:14" x14ac:dyDescent="0.25">
      <c r="A35" s="283" t="s">
        <v>196</v>
      </c>
      <c r="B35" s="284">
        <v>12.52629743</v>
      </c>
      <c r="C35" s="284">
        <v>15.454656249999999</v>
      </c>
      <c r="D35" s="284">
        <v>14.7764565</v>
      </c>
      <c r="E35" s="23"/>
      <c r="F35" s="283" t="s">
        <v>36</v>
      </c>
      <c r="G35" s="284">
        <v>28.72125213</v>
      </c>
      <c r="H35" s="284">
        <v>47.042903469999999</v>
      </c>
      <c r="I35" s="284">
        <v>43.964442929999997</v>
      </c>
      <c r="J35" s="160"/>
      <c r="K35" s="283" t="s">
        <v>107</v>
      </c>
      <c r="L35" s="284">
        <v>0.62833528000000005</v>
      </c>
      <c r="M35" s="284">
        <v>0.92474595999999998</v>
      </c>
      <c r="N35" s="284">
        <v>3.4476292799999997</v>
      </c>
    </row>
    <row r="36" spans="1:14" x14ac:dyDescent="0.25">
      <c r="A36" s="123" t="s">
        <v>195</v>
      </c>
      <c r="B36" s="214">
        <v>18.46430393</v>
      </c>
      <c r="C36" s="214">
        <v>21.119021270000001</v>
      </c>
      <c r="D36" s="214">
        <v>13.978420029999999</v>
      </c>
      <c r="E36" s="23"/>
      <c r="F36" s="123" t="s">
        <v>26</v>
      </c>
      <c r="G36" s="214">
        <v>30.845596739999998</v>
      </c>
      <c r="H36" s="214">
        <v>39.467505409999994</v>
      </c>
      <c r="I36" s="214">
        <v>43.960932299999996</v>
      </c>
      <c r="J36" s="160"/>
      <c r="K36" s="123" t="s">
        <v>170</v>
      </c>
      <c r="L36" s="214">
        <v>5.7470559999999997E-2</v>
      </c>
      <c r="M36" s="214">
        <v>0.46623236000000001</v>
      </c>
      <c r="N36" s="214">
        <v>3.2364393100000002</v>
      </c>
    </row>
    <row r="37" spans="1:14" x14ac:dyDescent="0.25">
      <c r="A37" s="283" t="s">
        <v>250</v>
      </c>
      <c r="B37" s="284">
        <v>3.2006578299999999</v>
      </c>
      <c r="C37" s="284">
        <v>17.18933264</v>
      </c>
      <c r="D37" s="284">
        <v>13.812346789999999</v>
      </c>
      <c r="E37" s="23"/>
      <c r="F37" s="283" t="s">
        <v>5</v>
      </c>
      <c r="G37" s="284">
        <v>38.499628259999994</v>
      </c>
      <c r="H37" s="284">
        <v>34.732327220000002</v>
      </c>
      <c r="I37" s="284">
        <v>43.712811760000001</v>
      </c>
      <c r="J37" s="160"/>
      <c r="K37" s="283" t="s">
        <v>171</v>
      </c>
      <c r="L37" s="284">
        <v>0.40069965999999996</v>
      </c>
      <c r="M37" s="284">
        <v>1.3124153200000002</v>
      </c>
      <c r="N37" s="284">
        <v>3.2020024600000001</v>
      </c>
    </row>
    <row r="38" spans="1:14" x14ac:dyDescent="0.25">
      <c r="A38" s="123" t="s">
        <v>142</v>
      </c>
      <c r="B38" s="214">
        <v>4.7115349800000006</v>
      </c>
      <c r="C38" s="214">
        <v>7.1069146700000001</v>
      </c>
      <c r="D38" s="214">
        <v>13.445458439999999</v>
      </c>
      <c r="E38" s="23"/>
      <c r="F38" s="123" t="s">
        <v>189</v>
      </c>
      <c r="G38" s="214">
        <v>54.950278619999999</v>
      </c>
      <c r="H38" s="214">
        <v>63.350666220000001</v>
      </c>
      <c r="I38" s="214">
        <v>41.913964619999994</v>
      </c>
      <c r="J38" s="160"/>
      <c r="K38" s="123" t="s">
        <v>123</v>
      </c>
      <c r="L38" s="214">
        <v>3.07280621</v>
      </c>
      <c r="M38" s="214">
        <v>3.5520494900000004</v>
      </c>
      <c r="N38" s="214">
        <v>2.6156122700000002</v>
      </c>
    </row>
    <row r="39" spans="1:14" x14ac:dyDescent="0.25">
      <c r="A39" s="283" t="s">
        <v>14</v>
      </c>
      <c r="B39" s="284">
        <v>15.496922189999999</v>
      </c>
      <c r="C39" s="284">
        <v>48.74491888</v>
      </c>
      <c r="D39" s="284">
        <v>13.26825111</v>
      </c>
      <c r="E39" s="23"/>
      <c r="F39" s="283" t="s">
        <v>195</v>
      </c>
      <c r="G39" s="284">
        <v>28.429904820000001</v>
      </c>
      <c r="H39" s="284">
        <v>91.165242980000002</v>
      </c>
      <c r="I39" s="284">
        <v>41.243517179999998</v>
      </c>
      <c r="J39" s="160"/>
      <c r="K39" s="283" t="s">
        <v>0</v>
      </c>
      <c r="L39" s="284">
        <v>2.1787229199999998</v>
      </c>
      <c r="M39" s="284">
        <v>3.3162635899999997</v>
      </c>
      <c r="N39" s="284">
        <v>2.5534352599999997</v>
      </c>
    </row>
    <row r="40" spans="1:14" x14ac:dyDescent="0.25">
      <c r="A40" s="123" t="s">
        <v>147</v>
      </c>
      <c r="B40" s="214">
        <v>2.3018684700000001</v>
      </c>
      <c r="C40" s="214">
        <v>1.75071548</v>
      </c>
      <c r="D40" s="214">
        <v>12.587936130000001</v>
      </c>
      <c r="E40" s="23"/>
      <c r="F40" s="123" t="s">
        <v>160</v>
      </c>
      <c r="G40" s="214">
        <v>30.99575621</v>
      </c>
      <c r="H40" s="214">
        <v>46.068909990000002</v>
      </c>
      <c r="I40" s="214">
        <v>40.908609470000002</v>
      </c>
      <c r="J40" s="160"/>
      <c r="K40" s="123" t="s">
        <v>199</v>
      </c>
      <c r="L40" s="214">
        <v>0.28358471999999996</v>
      </c>
      <c r="M40" s="214">
        <v>0.71721360999999995</v>
      </c>
      <c r="N40" s="214">
        <v>2.3078096299999999</v>
      </c>
    </row>
    <row r="41" spans="1:14" x14ac:dyDescent="0.25">
      <c r="A41" s="283" t="s">
        <v>258</v>
      </c>
      <c r="B41" s="284">
        <v>2.10882119</v>
      </c>
      <c r="C41" s="284">
        <v>13.729133300000001</v>
      </c>
      <c r="D41" s="284">
        <v>12.558917130000001</v>
      </c>
      <c r="E41" s="23"/>
      <c r="F41" s="283" t="s">
        <v>104</v>
      </c>
      <c r="G41" s="284">
        <v>50.288477819999997</v>
      </c>
      <c r="H41" s="284">
        <v>45.10444991</v>
      </c>
      <c r="I41" s="284">
        <v>40.874317679999997</v>
      </c>
      <c r="J41" s="160"/>
      <c r="K41" s="283" t="s">
        <v>188</v>
      </c>
      <c r="L41" s="284">
        <v>3.0538262700000001</v>
      </c>
      <c r="M41" s="284">
        <v>0.87529500999999998</v>
      </c>
      <c r="N41" s="284">
        <v>2.2716500800000001</v>
      </c>
    </row>
    <row r="42" spans="1:14" x14ac:dyDescent="0.25">
      <c r="A42" s="123" t="s">
        <v>108</v>
      </c>
      <c r="B42" s="214">
        <v>29.93619515</v>
      </c>
      <c r="C42" s="214">
        <v>14.27239986</v>
      </c>
      <c r="D42" s="214">
        <v>12.44757197</v>
      </c>
      <c r="E42" s="23"/>
      <c r="F42" s="123" t="s">
        <v>203</v>
      </c>
      <c r="G42" s="214">
        <v>30.718174329999997</v>
      </c>
      <c r="H42" s="214">
        <v>22.326320760000002</v>
      </c>
      <c r="I42" s="214">
        <v>40.651314590000005</v>
      </c>
      <c r="J42" s="160"/>
      <c r="K42" s="123" t="s">
        <v>194</v>
      </c>
      <c r="L42" s="214">
        <v>0.87963817</v>
      </c>
      <c r="M42" s="214">
        <v>1.44256546</v>
      </c>
      <c r="N42" s="214">
        <v>1.87344482</v>
      </c>
    </row>
    <row r="43" spans="1:14" x14ac:dyDescent="0.25">
      <c r="A43" s="283" t="s">
        <v>198</v>
      </c>
      <c r="B43" s="284">
        <v>8.8573418800000017</v>
      </c>
      <c r="C43" s="284">
        <v>11.341941519999999</v>
      </c>
      <c r="D43" s="284">
        <v>12.07427416</v>
      </c>
      <c r="E43" s="23"/>
      <c r="F43" s="283" t="s">
        <v>212</v>
      </c>
      <c r="G43" s="284">
        <v>42.583178529999998</v>
      </c>
      <c r="H43" s="284">
        <v>27.697852440000002</v>
      </c>
      <c r="I43" s="284">
        <v>38.465535759999995</v>
      </c>
      <c r="J43" s="160"/>
      <c r="K43" s="283" t="s">
        <v>197</v>
      </c>
      <c r="L43" s="284">
        <v>0.54802088000000004</v>
      </c>
      <c r="M43" s="284">
        <v>1.6601814699999999</v>
      </c>
      <c r="N43" s="284">
        <v>1.6058838200000001</v>
      </c>
    </row>
    <row r="44" spans="1:14" x14ac:dyDescent="0.25">
      <c r="A44" s="123" t="s">
        <v>182</v>
      </c>
      <c r="B44" s="214">
        <v>1.7412520499999999</v>
      </c>
      <c r="C44" s="214">
        <v>1.23403781</v>
      </c>
      <c r="D44" s="214">
        <v>11.685743560000001</v>
      </c>
      <c r="E44" s="23"/>
      <c r="F44" s="123" t="s">
        <v>21</v>
      </c>
      <c r="G44" s="214">
        <v>31.496751769999999</v>
      </c>
      <c r="H44" s="214">
        <v>36.147778090000003</v>
      </c>
      <c r="I44" s="214">
        <v>37.816941979999996</v>
      </c>
      <c r="J44" s="160"/>
      <c r="K44" s="123" t="s">
        <v>198</v>
      </c>
      <c r="L44" s="214">
        <v>2.8137537000000004</v>
      </c>
      <c r="M44" s="214">
        <v>1.5510947500000001</v>
      </c>
      <c r="N44" s="214">
        <v>1.6048505800000001</v>
      </c>
    </row>
    <row r="45" spans="1:14" x14ac:dyDescent="0.25">
      <c r="A45" s="283" t="s">
        <v>178</v>
      </c>
      <c r="B45" s="284">
        <v>6.4339170700000006</v>
      </c>
      <c r="C45" s="284">
        <v>4.6692104600000004</v>
      </c>
      <c r="D45" s="284">
        <v>11.143380539999999</v>
      </c>
      <c r="E45" s="23"/>
      <c r="F45" s="283" t="s">
        <v>242</v>
      </c>
      <c r="G45" s="284">
        <v>28.024299489999997</v>
      </c>
      <c r="H45" s="284">
        <v>77.917084299999999</v>
      </c>
      <c r="I45" s="284">
        <v>37.464592979999999</v>
      </c>
      <c r="J45" s="160"/>
      <c r="K45" s="283" t="s">
        <v>210</v>
      </c>
      <c r="L45" s="284">
        <v>1.2875562700000001</v>
      </c>
      <c r="M45" s="284">
        <v>2.7415815399999999</v>
      </c>
      <c r="N45" s="284">
        <v>1.5748759299999999</v>
      </c>
    </row>
    <row r="46" spans="1:14" x14ac:dyDescent="0.25">
      <c r="A46" s="123" t="s">
        <v>114</v>
      </c>
      <c r="B46" s="214">
        <v>28.62142489</v>
      </c>
      <c r="C46" s="214">
        <v>19.150776090000001</v>
      </c>
      <c r="D46" s="214">
        <v>11.061201050000001</v>
      </c>
      <c r="E46" s="23"/>
      <c r="F46" s="123" t="s">
        <v>240</v>
      </c>
      <c r="G46" s="214">
        <v>33.639888509999999</v>
      </c>
      <c r="H46" s="214">
        <v>29.394411769999998</v>
      </c>
      <c r="I46" s="214">
        <v>37.213856700000001</v>
      </c>
      <c r="J46" s="160"/>
      <c r="K46" s="123" t="s">
        <v>220</v>
      </c>
      <c r="L46" s="214">
        <v>1.31287072</v>
      </c>
      <c r="M46" s="214">
        <v>1.9460261200000002</v>
      </c>
      <c r="N46" s="214">
        <v>1.53387122</v>
      </c>
    </row>
    <row r="47" spans="1:14" x14ac:dyDescent="0.25">
      <c r="A47" s="283" t="s">
        <v>225</v>
      </c>
      <c r="B47" s="284">
        <v>0.407526</v>
      </c>
      <c r="C47" s="284">
        <v>47.776541639999998</v>
      </c>
      <c r="D47" s="284">
        <v>11.05601976</v>
      </c>
      <c r="E47" s="23"/>
      <c r="F47" s="283" t="s">
        <v>170</v>
      </c>
      <c r="G47" s="284">
        <v>9.9325087700000001</v>
      </c>
      <c r="H47" s="284">
        <v>22.00305286</v>
      </c>
      <c r="I47" s="284">
        <v>35.459036939999997</v>
      </c>
      <c r="J47" s="160"/>
      <c r="K47" s="283" t="s">
        <v>228</v>
      </c>
      <c r="L47" s="284">
        <v>0.46024846000000003</v>
      </c>
      <c r="M47" s="284">
        <v>0.26532690000000003</v>
      </c>
      <c r="N47" s="284">
        <v>1.45468485</v>
      </c>
    </row>
    <row r="48" spans="1:14" x14ac:dyDescent="0.25">
      <c r="A48" s="123" t="s">
        <v>172</v>
      </c>
      <c r="B48" s="214">
        <v>5.8020321299999997</v>
      </c>
      <c r="C48" s="214">
        <v>7.7899818499999993</v>
      </c>
      <c r="D48" s="214">
        <v>10.278343420000001</v>
      </c>
      <c r="E48" s="23"/>
      <c r="F48" s="123" t="s">
        <v>200</v>
      </c>
      <c r="G48" s="214">
        <v>17.926495500000001</v>
      </c>
      <c r="H48" s="214">
        <v>76.838217749999998</v>
      </c>
      <c r="I48" s="214">
        <v>34.772219579999998</v>
      </c>
      <c r="J48" s="160"/>
      <c r="K48" s="123" t="s">
        <v>248</v>
      </c>
      <c r="L48" s="214">
        <v>3.0612540400000001</v>
      </c>
      <c r="M48" s="214">
        <v>3.1208961200000003</v>
      </c>
      <c r="N48" s="214">
        <v>1.39211971</v>
      </c>
    </row>
    <row r="49" spans="1:14" x14ac:dyDescent="0.25">
      <c r="A49" s="283" t="s">
        <v>201</v>
      </c>
      <c r="B49" s="284">
        <v>7.7148471000000001</v>
      </c>
      <c r="C49" s="284">
        <v>8.8672638199999998</v>
      </c>
      <c r="D49" s="284">
        <v>9.9976258900000001</v>
      </c>
      <c r="E49" s="23"/>
      <c r="F49" s="283" t="s">
        <v>183</v>
      </c>
      <c r="G49" s="284">
        <v>35.417399420000002</v>
      </c>
      <c r="H49" s="284">
        <v>51.581083030000002</v>
      </c>
      <c r="I49" s="284">
        <v>32.699205140000004</v>
      </c>
      <c r="J49" s="160"/>
      <c r="K49" s="283" t="s">
        <v>129</v>
      </c>
      <c r="L49" s="284">
        <v>1.4683E-2</v>
      </c>
      <c r="M49" s="284">
        <v>8.4787630000000003E-2</v>
      </c>
      <c r="N49" s="284">
        <v>1.3463342600000001</v>
      </c>
    </row>
    <row r="50" spans="1:14" x14ac:dyDescent="0.25">
      <c r="A50" s="123" t="s">
        <v>216</v>
      </c>
      <c r="B50" s="214">
        <v>15.25728949</v>
      </c>
      <c r="C50" s="214">
        <v>7.3224208200000005</v>
      </c>
      <c r="D50" s="214">
        <v>9.0414370099999992</v>
      </c>
      <c r="E50" s="23"/>
      <c r="F50" s="123" t="s">
        <v>168</v>
      </c>
      <c r="G50" s="214">
        <v>30.896341039999999</v>
      </c>
      <c r="H50" s="214">
        <v>17.450623850000003</v>
      </c>
      <c r="I50" s="214">
        <v>32.439179620000004</v>
      </c>
      <c r="J50" s="160"/>
      <c r="K50" s="123" t="s">
        <v>254</v>
      </c>
      <c r="L50" s="214">
        <v>0.76642706999999999</v>
      </c>
      <c r="M50" s="214">
        <v>2.7918602699999999</v>
      </c>
      <c r="N50" s="214">
        <v>1.32868499</v>
      </c>
    </row>
    <row r="51" spans="1:14" x14ac:dyDescent="0.25">
      <c r="A51" s="283" t="s">
        <v>256</v>
      </c>
      <c r="B51" s="284">
        <v>0.33879182000000002</v>
      </c>
      <c r="C51" s="284">
        <v>3.59891418</v>
      </c>
      <c r="D51" s="284">
        <v>8.4958116400000012</v>
      </c>
      <c r="E51" s="23"/>
      <c r="F51" s="283" t="s">
        <v>211</v>
      </c>
      <c r="G51" s="284">
        <v>20.646527510000002</v>
      </c>
      <c r="H51" s="284">
        <v>44.608422400000002</v>
      </c>
      <c r="I51" s="284">
        <v>32.033395200000001</v>
      </c>
      <c r="J51" s="160"/>
      <c r="K51" s="283" t="s">
        <v>213</v>
      </c>
      <c r="L51" s="284">
        <v>12.789412669999999</v>
      </c>
      <c r="M51" s="284">
        <v>2.2560408599999997</v>
      </c>
      <c r="N51" s="284">
        <v>1.2632104199999998</v>
      </c>
    </row>
    <row r="52" spans="1:14" x14ac:dyDescent="0.25">
      <c r="A52" s="123" t="s">
        <v>183</v>
      </c>
      <c r="B52" s="214">
        <v>11.784165269999999</v>
      </c>
      <c r="C52" s="214">
        <v>20.185840280000001</v>
      </c>
      <c r="D52" s="214">
        <v>8.34301067</v>
      </c>
      <c r="E52" s="23"/>
      <c r="F52" s="123" t="s">
        <v>22</v>
      </c>
      <c r="G52" s="214">
        <v>24.95010912</v>
      </c>
      <c r="H52" s="214">
        <v>32.256062409999998</v>
      </c>
      <c r="I52" s="214">
        <v>30.719485780000003</v>
      </c>
      <c r="J52" s="160"/>
      <c r="K52" s="123" t="s">
        <v>247</v>
      </c>
      <c r="L52" s="214">
        <v>0.16372676</v>
      </c>
      <c r="M52" s="214">
        <v>1.1181740099999999</v>
      </c>
      <c r="N52" s="214">
        <v>1.2142978899999999</v>
      </c>
    </row>
    <row r="53" spans="1:14" x14ac:dyDescent="0.25">
      <c r="A53" s="283" t="s">
        <v>37</v>
      </c>
      <c r="B53" s="284">
        <v>3.9321443199999999</v>
      </c>
      <c r="C53" s="284">
        <v>8.9303957399999998</v>
      </c>
      <c r="D53" s="284">
        <v>8.081652570000001</v>
      </c>
      <c r="E53" s="23"/>
      <c r="F53" s="283" t="s">
        <v>23</v>
      </c>
      <c r="G53" s="284">
        <v>28.134816520000001</v>
      </c>
      <c r="H53" s="284">
        <v>37.087980229999999</v>
      </c>
      <c r="I53" s="284">
        <v>30.58117575</v>
      </c>
      <c r="J53" s="160"/>
      <c r="K53" s="283" t="s">
        <v>238</v>
      </c>
      <c r="L53" s="284">
        <v>0.35088983000000001</v>
      </c>
      <c r="M53" s="284">
        <v>0.94567718999999995</v>
      </c>
      <c r="N53" s="284">
        <v>1.1932908200000001</v>
      </c>
    </row>
    <row r="54" spans="1:14" x14ac:dyDescent="0.25">
      <c r="A54" s="123" t="s">
        <v>9</v>
      </c>
      <c r="B54" s="214">
        <v>53.614264110000001</v>
      </c>
      <c r="C54" s="214">
        <v>10.893704339999999</v>
      </c>
      <c r="D54" s="214">
        <v>7.9259657499999996</v>
      </c>
      <c r="E54" s="23"/>
      <c r="F54" s="123" t="s">
        <v>229</v>
      </c>
      <c r="G54" s="214">
        <v>24.970665870000001</v>
      </c>
      <c r="H54" s="214">
        <v>71.914983100000001</v>
      </c>
      <c r="I54" s="214">
        <v>29.964659780000002</v>
      </c>
      <c r="J54" s="160"/>
      <c r="K54" s="123" t="s">
        <v>235</v>
      </c>
      <c r="L54" s="214">
        <v>0.36587179999999997</v>
      </c>
      <c r="M54" s="214">
        <v>2.2968679900000004</v>
      </c>
      <c r="N54" s="214">
        <v>1.0932003899999998</v>
      </c>
    </row>
    <row r="55" spans="1:14" x14ac:dyDescent="0.25">
      <c r="A55" s="283" t="s">
        <v>242</v>
      </c>
      <c r="B55" s="284">
        <v>36.965092210000002</v>
      </c>
      <c r="C55" s="284">
        <v>10.816869859999999</v>
      </c>
      <c r="D55" s="284">
        <v>7.8664211399999999</v>
      </c>
      <c r="E55" s="23"/>
      <c r="F55" s="283" t="s">
        <v>178</v>
      </c>
      <c r="G55" s="284">
        <v>19.807816280000001</v>
      </c>
      <c r="H55" s="284">
        <v>40.003708369999998</v>
      </c>
      <c r="I55" s="284">
        <v>29.789914360000001</v>
      </c>
      <c r="J55" s="160"/>
      <c r="K55" s="283" t="s">
        <v>180</v>
      </c>
      <c r="L55" s="284">
        <v>0.3416515</v>
      </c>
      <c r="M55" s="284">
        <v>1.10592727</v>
      </c>
      <c r="N55" s="284">
        <v>1.02531043</v>
      </c>
    </row>
    <row r="56" spans="1:14" x14ac:dyDescent="0.25">
      <c r="A56" s="123" t="s">
        <v>240</v>
      </c>
      <c r="B56" s="214">
        <v>8.8978210200000003</v>
      </c>
      <c r="C56" s="214">
        <v>0.48392012000000001</v>
      </c>
      <c r="D56" s="214">
        <v>7.4810344600000001</v>
      </c>
      <c r="E56" s="23"/>
      <c r="F56" s="123" t="s">
        <v>25</v>
      </c>
      <c r="G56" s="214">
        <v>28.89661452</v>
      </c>
      <c r="H56" s="214">
        <v>42.455945299999996</v>
      </c>
      <c r="I56" s="214">
        <v>29.77068088</v>
      </c>
      <c r="J56" s="160"/>
      <c r="K56" s="123" t="s">
        <v>100</v>
      </c>
      <c r="L56" s="214">
        <v>8.4398340000000002E-2</v>
      </c>
      <c r="M56" s="214">
        <v>4.7388E-2</v>
      </c>
      <c r="N56" s="214">
        <v>1.0138104999999999</v>
      </c>
    </row>
    <row r="57" spans="1:14" x14ac:dyDescent="0.25">
      <c r="A57" s="283" t="s">
        <v>134</v>
      </c>
      <c r="B57" s="284">
        <v>1.4926612800000001</v>
      </c>
      <c r="C57" s="284">
        <v>4.4826484600000001</v>
      </c>
      <c r="D57" s="284">
        <v>7.4432047400000005</v>
      </c>
      <c r="E57" s="23"/>
      <c r="F57" s="283" t="s">
        <v>99</v>
      </c>
      <c r="G57" s="284">
        <v>23.40198453</v>
      </c>
      <c r="H57" s="284">
        <v>34.780577829999999</v>
      </c>
      <c r="I57" s="284">
        <v>29.512491440000002</v>
      </c>
      <c r="J57" s="160"/>
      <c r="K57" s="283" t="s">
        <v>128</v>
      </c>
      <c r="L57" s="284">
        <v>0.12448114</v>
      </c>
      <c r="M57" s="284">
        <v>0.47904248999999999</v>
      </c>
      <c r="N57" s="284">
        <v>0.99202763999999999</v>
      </c>
    </row>
    <row r="58" spans="1:14" x14ac:dyDescent="0.25">
      <c r="A58" s="123" t="s">
        <v>200</v>
      </c>
      <c r="B58" s="214">
        <v>6.8906004999999997</v>
      </c>
      <c r="C58" s="214">
        <v>9.2664031300000005</v>
      </c>
      <c r="D58" s="214">
        <v>7.4273420099999994</v>
      </c>
      <c r="E58" s="23"/>
      <c r="F58" s="123" t="s">
        <v>197</v>
      </c>
      <c r="G58" s="214">
        <v>19.257491440000003</v>
      </c>
      <c r="H58" s="214">
        <v>12.984524779999999</v>
      </c>
      <c r="I58" s="214">
        <v>28.642430989999998</v>
      </c>
      <c r="J58" s="160"/>
      <c r="K58" s="123" t="s">
        <v>205</v>
      </c>
      <c r="L58" s="214">
        <v>1.92393733</v>
      </c>
      <c r="M58" s="214">
        <v>0.59262835999999997</v>
      </c>
      <c r="N58" s="214">
        <v>0.9738116</v>
      </c>
    </row>
    <row r="59" spans="1:14" x14ac:dyDescent="0.25">
      <c r="A59" s="283" t="s">
        <v>5</v>
      </c>
      <c r="B59" s="284">
        <v>13.95216052</v>
      </c>
      <c r="C59" s="284">
        <v>3.2436590600000001</v>
      </c>
      <c r="D59" s="284">
        <v>7.4228167699999998</v>
      </c>
      <c r="E59" s="23"/>
      <c r="F59" s="283" t="s">
        <v>238</v>
      </c>
      <c r="G59" s="284">
        <v>44.956753939999999</v>
      </c>
      <c r="H59" s="284">
        <v>67.545097099999992</v>
      </c>
      <c r="I59" s="284">
        <v>28.151035140000001</v>
      </c>
      <c r="J59" s="160"/>
      <c r="K59" s="283" t="s">
        <v>177</v>
      </c>
      <c r="L59" s="284">
        <v>3.1301869999999996E-2</v>
      </c>
      <c r="M59" s="284">
        <v>1.495118E-2</v>
      </c>
      <c r="N59" s="284">
        <v>0.92839405000000008</v>
      </c>
    </row>
    <row r="60" spans="1:14" x14ac:dyDescent="0.25">
      <c r="A60" s="123" t="s">
        <v>219</v>
      </c>
      <c r="B60" s="214">
        <v>2.4832102699999998</v>
      </c>
      <c r="C60" s="214">
        <v>0.60125179000000006</v>
      </c>
      <c r="D60" s="214">
        <v>7.4221500799999998</v>
      </c>
      <c r="E60" s="23"/>
      <c r="F60" s="123" t="s">
        <v>143</v>
      </c>
      <c r="G60" s="214">
        <v>25.6546369</v>
      </c>
      <c r="H60" s="214">
        <v>43.979876259999998</v>
      </c>
      <c r="I60" s="214">
        <v>27.652837260000002</v>
      </c>
      <c r="J60" s="160"/>
      <c r="K60" s="123" t="s">
        <v>241</v>
      </c>
      <c r="L60" s="214">
        <v>7.0488019999999998E-2</v>
      </c>
      <c r="M60" s="214">
        <v>1.35668123</v>
      </c>
      <c r="N60" s="214">
        <v>0.78511620999999998</v>
      </c>
    </row>
    <row r="61" spans="1:14" x14ac:dyDescent="0.25">
      <c r="A61" s="283" t="s">
        <v>171</v>
      </c>
      <c r="B61" s="284">
        <v>3.7098497500000001</v>
      </c>
      <c r="C61" s="284">
        <v>13.214863509999999</v>
      </c>
      <c r="D61" s="284">
        <v>7.2396516699999998</v>
      </c>
      <c r="E61" s="23"/>
      <c r="F61" s="283" t="s">
        <v>39</v>
      </c>
      <c r="G61" s="284">
        <v>28.233215480000002</v>
      </c>
      <c r="H61" s="284">
        <v>56.752139590000006</v>
      </c>
      <c r="I61" s="284">
        <v>27.485854100000001</v>
      </c>
      <c r="J61" s="160"/>
      <c r="K61" s="283" t="s">
        <v>80</v>
      </c>
      <c r="L61" s="284">
        <v>7.682891E-2</v>
      </c>
      <c r="M61" s="284">
        <v>0.58375233999999998</v>
      </c>
      <c r="N61" s="284">
        <v>0.71517122</v>
      </c>
    </row>
    <row r="62" spans="1:14" x14ac:dyDescent="0.25">
      <c r="A62" s="123" t="s">
        <v>12</v>
      </c>
      <c r="B62" s="214">
        <v>16.115471190000001</v>
      </c>
      <c r="C62" s="214">
        <v>9.5271796399999999</v>
      </c>
      <c r="D62" s="214">
        <v>6.7124102199999998</v>
      </c>
      <c r="E62" s="23"/>
      <c r="F62" s="123" t="s">
        <v>172</v>
      </c>
      <c r="G62" s="214">
        <v>18.416074030000001</v>
      </c>
      <c r="H62" s="214">
        <v>24.715268719999997</v>
      </c>
      <c r="I62" s="214">
        <v>27.09980118</v>
      </c>
      <c r="J62" s="160"/>
      <c r="K62" s="123" t="s">
        <v>116</v>
      </c>
      <c r="L62" s="214">
        <v>6.1870470000000004E-2</v>
      </c>
      <c r="M62" s="214">
        <v>0.52001644999999996</v>
      </c>
      <c r="N62" s="214">
        <v>0.71383748000000002</v>
      </c>
    </row>
    <row r="63" spans="1:14" x14ac:dyDescent="0.25">
      <c r="A63" s="283" t="s">
        <v>212</v>
      </c>
      <c r="B63" s="284">
        <v>6.1171649199999996</v>
      </c>
      <c r="C63" s="284">
        <v>2.6410840200000001</v>
      </c>
      <c r="D63" s="284">
        <v>6.6694827999999999</v>
      </c>
      <c r="E63" s="23"/>
      <c r="F63" s="283" t="s">
        <v>157</v>
      </c>
      <c r="G63" s="284">
        <v>37.269384600000002</v>
      </c>
      <c r="H63" s="284">
        <v>32.694704160000001</v>
      </c>
      <c r="I63" s="284">
        <v>26.722159379999997</v>
      </c>
      <c r="J63" s="160"/>
      <c r="K63" s="283" t="s">
        <v>258</v>
      </c>
      <c r="L63" s="284">
        <v>0.25670139999999997</v>
      </c>
      <c r="M63" s="284">
        <v>0.87042681999999993</v>
      </c>
      <c r="N63" s="284">
        <v>0.70437622999999994</v>
      </c>
    </row>
    <row r="64" spans="1:14" x14ac:dyDescent="0.25">
      <c r="A64" s="123" t="s">
        <v>99</v>
      </c>
      <c r="B64" s="214">
        <v>0.99406981999999999</v>
      </c>
      <c r="C64" s="214">
        <v>0.81282181999999992</v>
      </c>
      <c r="D64" s="214">
        <v>6.6348634899999999</v>
      </c>
      <c r="E64" s="23"/>
      <c r="F64" s="123" t="s">
        <v>232</v>
      </c>
      <c r="G64" s="214">
        <v>27.46317655</v>
      </c>
      <c r="H64" s="214">
        <v>43.162768770000007</v>
      </c>
      <c r="I64" s="214">
        <v>25.936162070000002</v>
      </c>
      <c r="J64" s="160"/>
      <c r="K64" s="123" t="s">
        <v>143</v>
      </c>
      <c r="L64" s="214">
        <v>8.3579769999999998E-2</v>
      </c>
      <c r="M64" s="214">
        <v>1.2116806899999999</v>
      </c>
      <c r="N64" s="214">
        <v>0.64235672999999993</v>
      </c>
    </row>
    <row r="65" spans="1:14" x14ac:dyDescent="0.25">
      <c r="A65" s="283" t="s">
        <v>248</v>
      </c>
      <c r="B65" s="284">
        <v>0</v>
      </c>
      <c r="C65" s="284">
        <v>27.719545320000002</v>
      </c>
      <c r="D65" s="284">
        <v>5.6710819199999998</v>
      </c>
      <c r="E65" s="23"/>
      <c r="F65" s="283" t="s">
        <v>256</v>
      </c>
      <c r="G65" s="284">
        <v>19.237174579999998</v>
      </c>
      <c r="H65" s="284">
        <v>47.898768439999998</v>
      </c>
      <c r="I65" s="284">
        <v>25.561658449999999</v>
      </c>
      <c r="J65" s="160"/>
      <c r="K65" s="283" t="s">
        <v>231</v>
      </c>
      <c r="L65" s="284">
        <v>0.22033339999999998</v>
      </c>
      <c r="M65" s="284">
        <v>0.25328825999999999</v>
      </c>
      <c r="N65" s="284">
        <v>0.62374233999999995</v>
      </c>
    </row>
    <row r="66" spans="1:14" x14ac:dyDescent="0.25">
      <c r="A66" s="123" t="s">
        <v>112</v>
      </c>
      <c r="B66" s="214">
        <v>2.9616285800000002</v>
      </c>
      <c r="C66" s="214">
        <v>1.88983981</v>
      </c>
      <c r="D66" s="214">
        <v>5.42116606</v>
      </c>
      <c r="E66" s="23"/>
      <c r="F66" s="123" t="s">
        <v>2</v>
      </c>
      <c r="G66" s="214">
        <v>28.248861510000001</v>
      </c>
      <c r="H66" s="214">
        <v>19.275289530000002</v>
      </c>
      <c r="I66" s="214">
        <v>24.807034480000002</v>
      </c>
      <c r="J66" s="160"/>
      <c r="K66" s="123" t="s">
        <v>81</v>
      </c>
      <c r="L66" s="214">
        <v>0</v>
      </c>
      <c r="M66" s="214">
        <v>0</v>
      </c>
      <c r="N66" s="214">
        <v>0.62348703999999999</v>
      </c>
    </row>
    <row r="67" spans="1:14" x14ac:dyDescent="0.25">
      <c r="A67" s="283" t="s">
        <v>155</v>
      </c>
      <c r="B67" s="284">
        <v>7.7644207000000005</v>
      </c>
      <c r="C67" s="284">
        <v>10.68358441</v>
      </c>
      <c r="D67" s="284">
        <v>5.3330652300000008</v>
      </c>
      <c r="E67" s="23"/>
      <c r="F67" s="283" t="s">
        <v>231</v>
      </c>
      <c r="G67" s="284">
        <v>25.414388890000001</v>
      </c>
      <c r="H67" s="284">
        <v>48.51919238</v>
      </c>
      <c r="I67" s="284">
        <v>24.550219379999998</v>
      </c>
      <c r="J67" s="160"/>
      <c r="K67" s="283" t="s">
        <v>251</v>
      </c>
      <c r="L67" s="284">
        <v>4.8493038499999992</v>
      </c>
      <c r="M67" s="284">
        <v>1.5142858400000001</v>
      </c>
      <c r="N67" s="284">
        <v>0.57325781000000009</v>
      </c>
    </row>
    <row r="68" spans="1:14" x14ac:dyDescent="0.25">
      <c r="A68" s="123" t="s">
        <v>62</v>
      </c>
      <c r="B68" s="214">
        <v>8.3735764600000007</v>
      </c>
      <c r="C68" s="214">
        <v>0</v>
      </c>
      <c r="D68" s="214">
        <v>5.1846464299999999</v>
      </c>
      <c r="E68" s="23"/>
      <c r="F68" s="123" t="s">
        <v>27</v>
      </c>
      <c r="G68" s="214">
        <v>19.287277899999999</v>
      </c>
      <c r="H68" s="214">
        <v>23.264467549999999</v>
      </c>
      <c r="I68" s="214">
        <v>22.037463429999999</v>
      </c>
      <c r="J68" s="160"/>
      <c r="K68" s="123" t="s">
        <v>237</v>
      </c>
      <c r="L68" s="214">
        <v>0.28185806000000002</v>
      </c>
      <c r="M68" s="214">
        <v>0.45635139000000002</v>
      </c>
      <c r="N68" s="214">
        <v>0.57125398999999999</v>
      </c>
    </row>
    <row r="69" spans="1:14" x14ac:dyDescent="0.25">
      <c r="A69" s="283" t="s">
        <v>214</v>
      </c>
      <c r="B69" s="284">
        <v>5.1636669400000006</v>
      </c>
      <c r="C69" s="284">
        <v>2.8306233500000002</v>
      </c>
      <c r="D69" s="284">
        <v>5.0564460100000002</v>
      </c>
      <c r="E69" s="23"/>
      <c r="F69" s="283" t="s">
        <v>106</v>
      </c>
      <c r="G69" s="284">
        <v>15.296163740000001</v>
      </c>
      <c r="H69" s="284">
        <v>18.925601839999999</v>
      </c>
      <c r="I69" s="284">
        <v>21.712574660000001</v>
      </c>
      <c r="J69" s="160"/>
      <c r="K69" s="283" t="s">
        <v>122</v>
      </c>
      <c r="L69" s="284">
        <v>0.32686628000000001</v>
      </c>
      <c r="M69" s="284">
        <v>0.21097278</v>
      </c>
      <c r="N69" s="284">
        <v>0.54378333999999995</v>
      </c>
    </row>
    <row r="70" spans="1:14" x14ac:dyDescent="0.25">
      <c r="A70" s="123" t="s">
        <v>11</v>
      </c>
      <c r="B70" s="214">
        <v>14.01856742</v>
      </c>
      <c r="C70" s="214">
        <v>19.415647620000001</v>
      </c>
      <c r="D70" s="214">
        <v>5.0216939500000004</v>
      </c>
      <c r="E70" s="23"/>
      <c r="F70" s="123" t="s">
        <v>171</v>
      </c>
      <c r="G70" s="214">
        <v>15.10981144</v>
      </c>
      <c r="H70" s="214">
        <v>20.184435399999998</v>
      </c>
      <c r="I70" s="214">
        <v>21.701293140000001</v>
      </c>
      <c r="J70" s="160"/>
      <c r="K70" s="123" t="s">
        <v>94</v>
      </c>
      <c r="L70" s="214">
        <v>2.555613E-2</v>
      </c>
      <c r="M70" s="214">
        <v>1.2463160900000001</v>
      </c>
      <c r="N70" s="214">
        <v>0.54229084999999999</v>
      </c>
    </row>
    <row r="71" spans="1:14" x14ac:dyDescent="0.25">
      <c r="A71" s="283" t="s">
        <v>128</v>
      </c>
      <c r="B71" s="284">
        <v>1.5409039600000001</v>
      </c>
      <c r="C71" s="284">
        <v>8.2131688199999999</v>
      </c>
      <c r="D71" s="284">
        <v>4.7684955499999999</v>
      </c>
      <c r="E71" s="23"/>
      <c r="F71" s="283" t="s">
        <v>222</v>
      </c>
      <c r="G71" s="284">
        <v>18.05154675</v>
      </c>
      <c r="H71" s="284">
        <v>29.643179719999999</v>
      </c>
      <c r="I71" s="284">
        <v>21.047640359999999</v>
      </c>
      <c r="J71" s="160"/>
      <c r="K71" s="283" t="s">
        <v>206</v>
      </c>
      <c r="L71" s="284">
        <v>0.60208037999999997</v>
      </c>
      <c r="M71" s="284">
        <v>0.87390720999999993</v>
      </c>
      <c r="N71" s="284">
        <v>0.52912921999999996</v>
      </c>
    </row>
    <row r="72" spans="1:14" x14ac:dyDescent="0.25">
      <c r="A72" s="123" t="s">
        <v>205</v>
      </c>
      <c r="B72" s="214">
        <v>1.409909E-2</v>
      </c>
      <c r="C72" s="214">
        <v>4.5125970000000001E-2</v>
      </c>
      <c r="D72" s="214">
        <v>4.6010163899999998</v>
      </c>
      <c r="E72" s="23"/>
      <c r="F72" s="123" t="s">
        <v>121</v>
      </c>
      <c r="G72" s="214">
        <v>12.91649425</v>
      </c>
      <c r="H72" s="214">
        <v>20.580516899999999</v>
      </c>
      <c r="I72" s="214">
        <v>20.887044399999997</v>
      </c>
      <c r="J72" s="160"/>
      <c r="K72" s="123" t="s">
        <v>30</v>
      </c>
      <c r="L72" s="214">
        <v>5.9382899999999997E-3</v>
      </c>
      <c r="M72" s="214">
        <v>0.13780702</v>
      </c>
      <c r="N72" s="214">
        <v>0.51654818000000002</v>
      </c>
    </row>
    <row r="73" spans="1:14" x14ac:dyDescent="0.25">
      <c r="A73" s="283" t="s">
        <v>117</v>
      </c>
      <c r="B73" s="284">
        <v>1.4107999</v>
      </c>
      <c r="C73" s="284">
        <v>0.69091007999999998</v>
      </c>
      <c r="D73" s="284">
        <v>4.5077357699999991</v>
      </c>
      <c r="E73" s="23"/>
      <c r="F73" s="283" t="s">
        <v>249</v>
      </c>
      <c r="G73" s="284">
        <v>16.341070859999999</v>
      </c>
      <c r="H73" s="284">
        <v>27.575105600000001</v>
      </c>
      <c r="I73" s="284">
        <v>20.886874300000002</v>
      </c>
      <c r="J73" s="160"/>
      <c r="K73" s="283" t="s">
        <v>108</v>
      </c>
      <c r="L73" s="284">
        <v>8.5527289999999992E-2</v>
      </c>
      <c r="M73" s="284">
        <v>0.10360011</v>
      </c>
      <c r="N73" s="284">
        <v>0.47310784</v>
      </c>
    </row>
    <row r="74" spans="1:14" x14ac:dyDescent="0.25">
      <c r="A74" s="123" t="s">
        <v>222</v>
      </c>
      <c r="B74" s="214">
        <v>2.7957203599999998</v>
      </c>
      <c r="C74" s="214">
        <v>5.4944141900000005</v>
      </c>
      <c r="D74" s="214">
        <v>4.4693290800000005</v>
      </c>
      <c r="E74" s="23"/>
      <c r="F74" s="123" t="s">
        <v>7</v>
      </c>
      <c r="G74" s="214">
        <v>15.445516019999999</v>
      </c>
      <c r="H74" s="214">
        <v>18.321285</v>
      </c>
      <c r="I74" s="214">
        <v>20.03816978</v>
      </c>
      <c r="J74" s="160"/>
      <c r="K74" s="123" t="s">
        <v>142</v>
      </c>
      <c r="L74" s="214">
        <v>0.22123713</v>
      </c>
      <c r="M74" s="214">
        <v>0.15392004999999997</v>
      </c>
      <c r="N74" s="214">
        <v>0.42350489000000002</v>
      </c>
    </row>
    <row r="75" spans="1:14" x14ac:dyDescent="0.25">
      <c r="A75" s="283" t="s">
        <v>135</v>
      </c>
      <c r="B75" s="284">
        <v>3.9793489800000001</v>
      </c>
      <c r="C75" s="284">
        <v>3.94471543</v>
      </c>
      <c r="D75" s="284">
        <v>4.4497643199999999</v>
      </c>
      <c r="E75" s="23"/>
      <c r="F75" s="283" t="s">
        <v>9</v>
      </c>
      <c r="G75" s="284">
        <v>6.538983</v>
      </c>
      <c r="H75" s="284">
        <v>15.23601105</v>
      </c>
      <c r="I75" s="284">
        <v>19.816828040000001</v>
      </c>
      <c r="J75" s="160"/>
      <c r="K75" s="283" t="s">
        <v>103</v>
      </c>
      <c r="L75" s="284">
        <v>3.9893900000000003E-2</v>
      </c>
      <c r="M75" s="284">
        <v>0.23237163</v>
      </c>
      <c r="N75" s="284">
        <v>0.42240416999999997</v>
      </c>
    </row>
    <row r="76" spans="1:14" x14ac:dyDescent="0.25">
      <c r="A76" s="123" t="s">
        <v>143</v>
      </c>
      <c r="B76" s="214">
        <v>1.4074941599999999</v>
      </c>
      <c r="C76" s="214">
        <v>3.4115044600000002</v>
      </c>
      <c r="D76" s="214">
        <v>4.3186526500000006</v>
      </c>
      <c r="E76" s="23"/>
      <c r="F76" s="123" t="s">
        <v>103</v>
      </c>
      <c r="G76" s="214">
        <v>19.3909123</v>
      </c>
      <c r="H76" s="214">
        <v>20.596667510000003</v>
      </c>
      <c r="I76" s="214">
        <v>19.07880183</v>
      </c>
      <c r="J76" s="160"/>
      <c r="K76" s="123" t="s">
        <v>203</v>
      </c>
      <c r="L76" s="214">
        <v>0.76039394999999999</v>
      </c>
      <c r="M76" s="214">
        <v>1.11850903</v>
      </c>
      <c r="N76" s="214">
        <v>0.41320119999999999</v>
      </c>
    </row>
    <row r="77" spans="1:14" x14ac:dyDescent="0.25">
      <c r="A77" s="283" t="s">
        <v>103</v>
      </c>
      <c r="B77" s="284">
        <v>4.8758891500000008</v>
      </c>
      <c r="C77" s="284">
        <v>6.1981238200000002</v>
      </c>
      <c r="D77" s="284">
        <v>3.9795626500000001</v>
      </c>
      <c r="E77" s="23"/>
      <c r="F77" s="283" t="s">
        <v>116</v>
      </c>
      <c r="G77" s="284">
        <v>14.30588431</v>
      </c>
      <c r="H77" s="284">
        <v>24.458615579999996</v>
      </c>
      <c r="I77" s="284">
        <v>18.480070749999999</v>
      </c>
      <c r="J77" s="160"/>
      <c r="K77" s="283" t="s">
        <v>239</v>
      </c>
      <c r="L77" s="284">
        <v>3.8365074400000001</v>
      </c>
      <c r="M77" s="284">
        <v>0.31649379</v>
      </c>
      <c r="N77" s="284">
        <v>0.3995225</v>
      </c>
    </row>
    <row r="78" spans="1:14" x14ac:dyDescent="0.25">
      <c r="A78" s="123" t="s">
        <v>74</v>
      </c>
      <c r="B78" s="214">
        <v>7.3614990000000005E-2</v>
      </c>
      <c r="C78" s="214">
        <v>1.32280405</v>
      </c>
      <c r="D78" s="214">
        <v>3.9209181499999999</v>
      </c>
      <c r="E78" s="23"/>
      <c r="F78" s="123" t="s">
        <v>201</v>
      </c>
      <c r="G78" s="214">
        <v>16.809431760000002</v>
      </c>
      <c r="H78" s="214">
        <v>14.177855560000001</v>
      </c>
      <c r="I78" s="214">
        <v>18.34535627</v>
      </c>
      <c r="J78" s="160"/>
      <c r="K78" s="123" t="s">
        <v>230</v>
      </c>
      <c r="L78" s="214">
        <v>0.24802568</v>
      </c>
      <c r="M78" s="214">
        <v>0.65331485999999994</v>
      </c>
      <c r="N78" s="214">
        <v>0.38849484000000001</v>
      </c>
    </row>
    <row r="79" spans="1:14" x14ac:dyDescent="0.25">
      <c r="A79" s="283" t="s">
        <v>163</v>
      </c>
      <c r="B79" s="284">
        <v>10.07461226</v>
      </c>
      <c r="C79" s="284">
        <v>0.77732129999999999</v>
      </c>
      <c r="D79" s="284">
        <v>3.9009378199999998</v>
      </c>
      <c r="E79" s="23"/>
      <c r="F79" s="283" t="s">
        <v>119</v>
      </c>
      <c r="G79" s="284">
        <v>20.246995510000001</v>
      </c>
      <c r="H79" s="284">
        <v>19.593458039999998</v>
      </c>
      <c r="I79" s="284">
        <v>18.003109200000001</v>
      </c>
      <c r="J79" s="160"/>
      <c r="K79" s="283" t="s">
        <v>181</v>
      </c>
      <c r="L79" s="284">
        <v>0.32519461</v>
      </c>
      <c r="M79" s="284">
        <v>0.61456076000000004</v>
      </c>
      <c r="N79" s="284">
        <v>0.38693591999999999</v>
      </c>
    </row>
    <row r="80" spans="1:14" x14ac:dyDescent="0.25">
      <c r="A80" s="123" t="s">
        <v>180</v>
      </c>
      <c r="B80" s="214">
        <v>3.9260760299999999</v>
      </c>
      <c r="C80" s="214">
        <v>2.7908632799999999</v>
      </c>
      <c r="D80" s="214">
        <v>3.6846882000000001</v>
      </c>
      <c r="E80" s="23"/>
      <c r="F80" s="123" t="s">
        <v>194</v>
      </c>
      <c r="G80" s="214">
        <v>23.547146429999998</v>
      </c>
      <c r="H80" s="214">
        <v>22.557975450000001</v>
      </c>
      <c r="I80" s="214">
        <v>17.90814357</v>
      </c>
      <c r="J80" s="160"/>
      <c r="K80" s="123" t="s">
        <v>185</v>
      </c>
      <c r="L80" s="214">
        <v>9.2097960000000006E-2</v>
      </c>
      <c r="M80" s="214">
        <v>6.1628290000000002E-2</v>
      </c>
      <c r="N80" s="214">
        <v>0.38568069999999999</v>
      </c>
    </row>
    <row r="81" spans="1:14" x14ac:dyDescent="0.25">
      <c r="A81" s="283" t="s">
        <v>181</v>
      </c>
      <c r="B81" s="284">
        <v>2.8914867200000001</v>
      </c>
      <c r="C81" s="284">
        <v>4.1275056899999996</v>
      </c>
      <c r="D81" s="284">
        <v>3.5299780200000002</v>
      </c>
      <c r="E81" s="23"/>
      <c r="F81" s="283" t="s">
        <v>32</v>
      </c>
      <c r="G81" s="284">
        <v>11.69147894</v>
      </c>
      <c r="H81" s="284">
        <v>20.061389649999999</v>
      </c>
      <c r="I81" s="284">
        <v>17.61699183</v>
      </c>
      <c r="J81" s="160"/>
      <c r="K81" s="283" t="s">
        <v>157</v>
      </c>
      <c r="L81" s="284">
        <v>4.0687999999999998E-4</v>
      </c>
      <c r="M81" s="284">
        <v>0.11485242</v>
      </c>
      <c r="N81" s="284">
        <v>0.38257665999999996</v>
      </c>
    </row>
    <row r="82" spans="1:14" x14ac:dyDescent="0.25">
      <c r="A82" s="123" t="s">
        <v>251</v>
      </c>
      <c r="B82" s="214">
        <v>0.44254611999999999</v>
      </c>
      <c r="C82" s="214">
        <v>2.5221532400000002</v>
      </c>
      <c r="D82" s="214">
        <v>3.3635624599999998</v>
      </c>
      <c r="E82" s="23"/>
      <c r="F82" s="123" t="s">
        <v>219</v>
      </c>
      <c r="G82" s="214">
        <v>10.17738896</v>
      </c>
      <c r="H82" s="214">
        <v>29.598976399999998</v>
      </c>
      <c r="I82" s="214">
        <v>17.149034</v>
      </c>
      <c r="J82" s="160"/>
      <c r="K82" s="123" t="s">
        <v>162</v>
      </c>
      <c r="L82" s="214">
        <v>0</v>
      </c>
      <c r="M82" s="214">
        <v>0</v>
      </c>
      <c r="N82" s="214">
        <v>0.36737818999999999</v>
      </c>
    </row>
    <row r="83" spans="1:14" x14ac:dyDescent="0.25">
      <c r="A83" s="283" t="s">
        <v>188</v>
      </c>
      <c r="B83" s="284">
        <v>52.396237169999999</v>
      </c>
      <c r="C83" s="284">
        <v>4.6966088499999996</v>
      </c>
      <c r="D83" s="284">
        <v>3.2640311899999999</v>
      </c>
      <c r="E83" s="23"/>
      <c r="F83" s="283" t="s">
        <v>198</v>
      </c>
      <c r="G83" s="284">
        <v>9.2942049799999999</v>
      </c>
      <c r="H83" s="284">
        <v>12.87680933</v>
      </c>
      <c r="I83" s="284">
        <v>16.19170214</v>
      </c>
      <c r="J83" s="160"/>
      <c r="K83" s="283" t="s">
        <v>193</v>
      </c>
      <c r="L83" s="284">
        <v>1.2264049999999999E-2</v>
      </c>
      <c r="M83" s="284">
        <v>9.9412109999999998E-2</v>
      </c>
      <c r="N83" s="284">
        <v>0.36639408000000001</v>
      </c>
    </row>
    <row r="84" spans="1:14" x14ac:dyDescent="0.25">
      <c r="A84" s="123" t="s">
        <v>156</v>
      </c>
      <c r="B84" s="214">
        <v>0.25914967999999999</v>
      </c>
      <c r="C84" s="214">
        <v>0.31729431000000002</v>
      </c>
      <c r="D84" s="214">
        <v>3.0239215600000002</v>
      </c>
      <c r="E84" s="23"/>
      <c r="F84" s="123" t="s">
        <v>117</v>
      </c>
      <c r="G84" s="214">
        <v>14.88980965</v>
      </c>
      <c r="H84" s="214">
        <v>15.257666670000001</v>
      </c>
      <c r="I84" s="214">
        <v>16.15035306</v>
      </c>
      <c r="J84" s="160"/>
      <c r="K84" s="123" t="s">
        <v>146</v>
      </c>
      <c r="L84" s="214">
        <v>0.22263107000000001</v>
      </c>
      <c r="M84" s="214">
        <v>2.6957499999999998E-3</v>
      </c>
      <c r="N84" s="214">
        <v>0.34982855000000002</v>
      </c>
    </row>
    <row r="85" spans="1:14" x14ac:dyDescent="0.25">
      <c r="A85" s="283" t="s">
        <v>130</v>
      </c>
      <c r="B85" s="284">
        <v>1.94398936</v>
      </c>
      <c r="C85" s="284">
        <v>2.10240107</v>
      </c>
      <c r="D85" s="284">
        <v>2.95248467</v>
      </c>
      <c r="E85" s="23"/>
      <c r="F85" s="283" t="s">
        <v>130</v>
      </c>
      <c r="G85" s="284">
        <v>17.453195899999997</v>
      </c>
      <c r="H85" s="284">
        <v>18.591942789999997</v>
      </c>
      <c r="I85" s="284">
        <v>15.98215607</v>
      </c>
      <c r="J85" s="160"/>
      <c r="K85" s="283" t="s">
        <v>232</v>
      </c>
      <c r="L85" s="284">
        <v>0.48158933000000004</v>
      </c>
      <c r="M85" s="284">
        <v>0.57856925000000003</v>
      </c>
      <c r="N85" s="284">
        <v>0.32616856999999999</v>
      </c>
    </row>
    <row r="86" spans="1:14" x14ac:dyDescent="0.25">
      <c r="A86" s="123" t="s">
        <v>28</v>
      </c>
      <c r="B86" s="214">
        <v>2.3397829100000003</v>
      </c>
      <c r="C86" s="214">
        <v>2.5357208600000001</v>
      </c>
      <c r="D86" s="214">
        <v>2.68367522</v>
      </c>
      <c r="E86" s="23"/>
      <c r="F86" s="123" t="s">
        <v>132</v>
      </c>
      <c r="G86" s="214">
        <v>21.692651079999997</v>
      </c>
      <c r="H86" s="214">
        <v>15.1201987</v>
      </c>
      <c r="I86" s="214">
        <v>15.91552615</v>
      </c>
      <c r="J86" s="160"/>
      <c r="K86" s="123" t="s">
        <v>149</v>
      </c>
      <c r="L86" s="214">
        <v>8.6713350000000008E-2</v>
      </c>
      <c r="M86" s="214">
        <v>0.10334436999999999</v>
      </c>
      <c r="N86" s="214">
        <v>0.32604936000000001</v>
      </c>
    </row>
    <row r="87" spans="1:14" x14ac:dyDescent="0.25">
      <c r="A87" s="283" t="s">
        <v>213</v>
      </c>
      <c r="B87" s="284">
        <v>0.81613913000000005</v>
      </c>
      <c r="C87" s="284">
        <v>0.80149424999999996</v>
      </c>
      <c r="D87" s="284">
        <v>2.6421479100000003</v>
      </c>
      <c r="E87" s="23"/>
      <c r="F87" s="283" t="s">
        <v>210</v>
      </c>
      <c r="G87" s="284">
        <v>20.958725770000001</v>
      </c>
      <c r="H87" s="284">
        <v>31.40509771</v>
      </c>
      <c r="I87" s="284">
        <v>15.68512181</v>
      </c>
      <c r="J87" s="160"/>
      <c r="K87" s="283" t="s">
        <v>9</v>
      </c>
      <c r="L87" s="284">
        <v>0.28649967999999998</v>
      </c>
      <c r="M87" s="284">
        <v>0.30835149000000001</v>
      </c>
      <c r="N87" s="284">
        <v>0.32493601999999999</v>
      </c>
    </row>
    <row r="88" spans="1:14" x14ac:dyDescent="0.25">
      <c r="A88" s="123" t="s">
        <v>148</v>
      </c>
      <c r="B88" s="214">
        <v>1.8086606599999999</v>
      </c>
      <c r="C88" s="214">
        <v>1.1065293</v>
      </c>
      <c r="D88" s="214">
        <v>2.4715918299999999</v>
      </c>
      <c r="E88" s="23"/>
      <c r="F88" s="123" t="s">
        <v>230</v>
      </c>
      <c r="G88" s="214">
        <v>14.6393249</v>
      </c>
      <c r="H88" s="214">
        <v>31.444257409999999</v>
      </c>
      <c r="I88" s="214">
        <v>15.64681002</v>
      </c>
      <c r="J88" s="160"/>
      <c r="K88" s="123" t="s">
        <v>221</v>
      </c>
      <c r="L88" s="214">
        <v>0.43248645000000002</v>
      </c>
      <c r="M88" s="214">
        <v>0.75899044999999998</v>
      </c>
      <c r="N88" s="214">
        <v>0.30928239000000002</v>
      </c>
    </row>
    <row r="89" spans="1:14" x14ac:dyDescent="0.25">
      <c r="A89" s="283" t="s">
        <v>35</v>
      </c>
      <c r="B89" s="284">
        <v>1.4036313200000001</v>
      </c>
      <c r="C89" s="284">
        <v>8.8763493100000002</v>
      </c>
      <c r="D89" s="284">
        <v>2.4659542799999996</v>
      </c>
      <c r="E89" s="23"/>
      <c r="F89" s="283" t="s">
        <v>234</v>
      </c>
      <c r="G89" s="284">
        <v>17.357890359999999</v>
      </c>
      <c r="H89" s="284">
        <v>19.39351512</v>
      </c>
      <c r="I89" s="284">
        <v>15.62004677</v>
      </c>
      <c r="J89" s="160"/>
      <c r="K89" s="283" t="s">
        <v>27</v>
      </c>
      <c r="L89" s="284">
        <v>1.0184700000000001E-3</v>
      </c>
      <c r="M89" s="284">
        <v>5.6695559999999999E-2</v>
      </c>
      <c r="N89" s="284">
        <v>0.30153950000000002</v>
      </c>
    </row>
    <row r="90" spans="1:14" x14ac:dyDescent="0.25">
      <c r="A90" s="123" t="s">
        <v>7</v>
      </c>
      <c r="B90" s="214">
        <v>6.2202542899999997</v>
      </c>
      <c r="C90" s="214">
        <v>1.55273353</v>
      </c>
      <c r="D90" s="214">
        <v>2.3765269099999999</v>
      </c>
      <c r="E90" s="23"/>
      <c r="F90" s="123" t="s">
        <v>206</v>
      </c>
      <c r="G90" s="214">
        <v>10.901701789999999</v>
      </c>
      <c r="H90" s="214">
        <v>19.880340520000001</v>
      </c>
      <c r="I90" s="214">
        <v>14.570989019999999</v>
      </c>
      <c r="J90" s="160"/>
      <c r="K90" s="123" t="s">
        <v>229</v>
      </c>
      <c r="L90" s="214">
        <v>0.47144265000000002</v>
      </c>
      <c r="M90" s="214">
        <v>0.53123872999999999</v>
      </c>
      <c r="N90" s="214">
        <v>0.28163027000000002</v>
      </c>
    </row>
    <row r="91" spans="1:14" x14ac:dyDescent="0.25">
      <c r="A91" s="283" t="s">
        <v>94</v>
      </c>
      <c r="B91" s="284">
        <v>0</v>
      </c>
      <c r="C91" s="284">
        <v>1.0264659300000001</v>
      </c>
      <c r="D91" s="284">
        <v>2.29916192</v>
      </c>
      <c r="E91" s="23"/>
      <c r="F91" s="283" t="s">
        <v>251</v>
      </c>
      <c r="G91" s="284">
        <v>15.96988998</v>
      </c>
      <c r="H91" s="284">
        <v>21.60852027</v>
      </c>
      <c r="I91" s="284">
        <v>14.538728150000001</v>
      </c>
      <c r="J91" s="160"/>
      <c r="K91" s="283" t="s">
        <v>214</v>
      </c>
      <c r="L91" s="284">
        <v>0.14385467999999998</v>
      </c>
      <c r="M91" s="284">
        <v>0.26179360000000002</v>
      </c>
      <c r="N91" s="284">
        <v>0.25948850000000001</v>
      </c>
    </row>
    <row r="92" spans="1:14" x14ac:dyDescent="0.25">
      <c r="A92" s="123" t="s">
        <v>229</v>
      </c>
      <c r="B92" s="214">
        <v>6.7027855899999995</v>
      </c>
      <c r="C92" s="214">
        <v>6.11683121</v>
      </c>
      <c r="D92" s="214">
        <v>2.2632289000000001</v>
      </c>
      <c r="E92" s="23"/>
      <c r="F92" s="123" t="s">
        <v>82</v>
      </c>
      <c r="G92" s="214">
        <v>14.70298625</v>
      </c>
      <c r="H92" s="214">
        <v>15.21201993</v>
      </c>
      <c r="I92" s="214">
        <v>14.455946490000001</v>
      </c>
      <c r="J92" s="160"/>
      <c r="K92" s="123" t="s">
        <v>148</v>
      </c>
      <c r="L92" s="214">
        <v>0.12146819</v>
      </c>
      <c r="M92" s="214">
        <v>0.13673499</v>
      </c>
      <c r="N92" s="214">
        <v>0.24979154000000001</v>
      </c>
    </row>
    <row r="93" spans="1:14" x14ac:dyDescent="0.25">
      <c r="A93" s="283" t="s">
        <v>64</v>
      </c>
      <c r="B93" s="284">
        <v>30.584380589999999</v>
      </c>
      <c r="C93" s="284">
        <v>30.596204719999999</v>
      </c>
      <c r="D93" s="284">
        <v>2.1511723100000002</v>
      </c>
      <c r="E93" s="23"/>
      <c r="F93" s="283" t="s">
        <v>49</v>
      </c>
      <c r="G93" s="284">
        <v>11.6673369</v>
      </c>
      <c r="H93" s="284">
        <v>14.217257349999999</v>
      </c>
      <c r="I93" s="284">
        <v>14.28642301</v>
      </c>
      <c r="J93" s="160"/>
      <c r="K93" s="283" t="s">
        <v>135</v>
      </c>
      <c r="L93" s="284">
        <v>9.5788699999999991E-2</v>
      </c>
      <c r="M93" s="284">
        <v>0.22382156</v>
      </c>
      <c r="N93" s="284">
        <v>0.24859476</v>
      </c>
    </row>
    <row r="94" spans="1:14" x14ac:dyDescent="0.25">
      <c r="A94" s="123" t="s">
        <v>237</v>
      </c>
      <c r="B94" s="214">
        <v>0.56143729000000009</v>
      </c>
      <c r="C94" s="214">
        <v>1.62213049</v>
      </c>
      <c r="D94" s="214">
        <v>2.1336699100000001</v>
      </c>
      <c r="E94" s="23"/>
      <c r="F94" s="123" t="s">
        <v>133</v>
      </c>
      <c r="G94" s="214">
        <v>9.8116944299999993</v>
      </c>
      <c r="H94" s="214">
        <v>17.46797712</v>
      </c>
      <c r="I94" s="214">
        <v>14.00352318</v>
      </c>
      <c r="J94" s="160"/>
      <c r="K94" s="123" t="s">
        <v>234</v>
      </c>
      <c r="L94" s="214">
        <v>9.3483979999999994E-2</v>
      </c>
      <c r="M94" s="214">
        <v>0.28101039</v>
      </c>
      <c r="N94" s="214">
        <v>0.24521523000000001</v>
      </c>
    </row>
    <row r="95" spans="1:14" x14ac:dyDescent="0.25">
      <c r="A95" s="283" t="s">
        <v>159</v>
      </c>
      <c r="B95" s="284">
        <v>0.75735328000000002</v>
      </c>
      <c r="C95" s="284">
        <v>1.3617751</v>
      </c>
      <c r="D95" s="284">
        <v>2.11952074</v>
      </c>
      <c r="E95" s="23"/>
      <c r="F95" s="283" t="s">
        <v>50</v>
      </c>
      <c r="G95" s="284">
        <v>14.664131800000002</v>
      </c>
      <c r="H95" s="284">
        <v>19.611683629999998</v>
      </c>
      <c r="I95" s="284">
        <v>12.62271791</v>
      </c>
      <c r="J95" s="160"/>
      <c r="K95" s="283" t="s">
        <v>35</v>
      </c>
      <c r="L95" s="284">
        <v>0.24361985</v>
      </c>
      <c r="M95" s="284">
        <v>0.83642786000000002</v>
      </c>
      <c r="N95" s="284">
        <v>0.24029070999999999</v>
      </c>
    </row>
    <row r="96" spans="1:14" x14ac:dyDescent="0.25">
      <c r="A96" s="123" t="s">
        <v>191</v>
      </c>
      <c r="B96" s="214">
        <v>8.47994E-3</v>
      </c>
      <c r="C96" s="214">
        <v>7.1547799999999995E-3</v>
      </c>
      <c r="D96" s="214">
        <v>2.0858724799999999</v>
      </c>
      <c r="E96" s="23"/>
      <c r="F96" s="123" t="s">
        <v>4</v>
      </c>
      <c r="G96" s="214">
        <v>7.2531070300000007</v>
      </c>
      <c r="H96" s="214">
        <v>25.555263190000002</v>
      </c>
      <c r="I96" s="214">
        <v>12.51424817</v>
      </c>
      <c r="J96" s="160"/>
      <c r="K96" s="123" t="s">
        <v>147</v>
      </c>
      <c r="L96" s="214">
        <v>0.58943986999999998</v>
      </c>
      <c r="M96" s="214">
        <v>0.72436688000000005</v>
      </c>
      <c r="N96" s="214">
        <v>0.23966520000000002</v>
      </c>
    </row>
    <row r="97" spans="1:14" x14ac:dyDescent="0.25">
      <c r="A97" s="283" t="s">
        <v>107</v>
      </c>
      <c r="B97" s="284">
        <v>1.94007219</v>
      </c>
      <c r="C97" s="284">
        <v>0.41499194</v>
      </c>
      <c r="D97" s="284">
        <v>2.0277730699999998</v>
      </c>
      <c r="E97" s="23"/>
      <c r="F97" s="283" t="s">
        <v>174</v>
      </c>
      <c r="G97" s="284">
        <v>12.259494550000001</v>
      </c>
      <c r="H97" s="284">
        <v>15.337747929999999</v>
      </c>
      <c r="I97" s="284">
        <v>12.41102381</v>
      </c>
      <c r="J97" s="160"/>
      <c r="K97" s="283" t="s">
        <v>243</v>
      </c>
      <c r="L97" s="284">
        <v>0.21674129</v>
      </c>
      <c r="M97" s="284">
        <v>0.29698084000000002</v>
      </c>
      <c r="N97" s="284">
        <v>0.22888707</v>
      </c>
    </row>
    <row r="98" spans="1:14" x14ac:dyDescent="0.25">
      <c r="A98" s="123" t="s">
        <v>221</v>
      </c>
      <c r="B98" s="214">
        <v>3.5595637400000002</v>
      </c>
      <c r="C98" s="214">
        <v>2.6911331700000001</v>
      </c>
      <c r="D98" s="214">
        <v>1.8759764299999999</v>
      </c>
      <c r="E98" s="23"/>
      <c r="F98" s="123" t="s">
        <v>233</v>
      </c>
      <c r="G98" s="214">
        <v>55.401544460000004</v>
      </c>
      <c r="H98" s="214">
        <v>21.561155059999997</v>
      </c>
      <c r="I98" s="214">
        <v>12.36871534</v>
      </c>
      <c r="J98" s="160"/>
      <c r="K98" s="123" t="s">
        <v>252</v>
      </c>
      <c r="L98" s="214">
        <v>4.0123970000000002E-2</v>
      </c>
      <c r="M98" s="214">
        <v>0.36416190000000004</v>
      </c>
      <c r="N98" s="214">
        <v>0.22449031999999999</v>
      </c>
    </row>
    <row r="99" spans="1:14" x14ac:dyDescent="0.25">
      <c r="A99" s="283" t="s">
        <v>1</v>
      </c>
      <c r="B99" s="284">
        <v>2.8840830000000001E-2</v>
      </c>
      <c r="C99" s="284">
        <v>0.10186957000000001</v>
      </c>
      <c r="D99" s="284">
        <v>1.84537843</v>
      </c>
      <c r="E99" s="23"/>
      <c r="F99" s="283" t="s">
        <v>146</v>
      </c>
      <c r="G99" s="284">
        <v>14.40169564</v>
      </c>
      <c r="H99" s="284">
        <v>18.8543026</v>
      </c>
      <c r="I99" s="284">
        <v>12.272663</v>
      </c>
      <c r="J99" s="160"/>
      <c r="K99" s="283" t="s">
        <v>182</v>
      </c>
      <c r="L99" s="284">
        <v>7.5729539999999998E-2</v>
      </c>
      <c r="M99" s="284">
        <v>0.19209130999999999</v>
      </c>
      <c r="N99" s="284">
        <v>0.22149780999999999</v>
      </c>
    </row>
    <row r="100" spans="1:14" x14ac:dyDescent="0.25">
      <c r="A100" s="123" t="s">
        <v>202</v>
      </c>
      <c r="B100" s="214">
        <v>1.1589084700000001</v>
      </c>
      <c r="C100" s="214">
        <v>0.95794438999999998</v>
      </c>
      <c r="D100" s="214">
        <v>1.7903775399999999</v>
      </c>
      <c r="E100" s="23"/>
      <c r="F100" s="123" t="s">
        <v>34</v>
      </c>
      <c r="G100" s="214">
        <v>8.7717739899999998</v>
      </c>
      <c r="H100" s="214">
        <v>13.036623310000001</v>
      </c>
      <c r="I100" s="214">
        <v>12.23311827</v>
      </c>
      <c r="J100" s="160"/>
      <c r="K100" s="123" t="s">
        <v>133</v>
      </c>
      <c r="L100" s="214">
        <v>2.115918E-2</v>
      </c>
      <c r="M100" s="214">
        <v>0.26095057999999999</v>
      </c>
      <c r="N100" s="214">
        <v>0.2207781</v>
      </c>
    </row>
    <row r="101" spans="1:14" x14ac:dyDescent="0.25">
      <c r="A101" s="283" t="s">
        <v>154</v>
      </c>
      <c r="B101" s="284">
        <v>2.57200008</v>
      </c>
      <c r="C101" s="284">
        <v>24.997121399999997</v>
      </c>
      <c r="D101" s="284">
        <v>1.62854732</v>
      </c>
      <c r="E101" s="23"/>
      <c r="F101" s="283" t="s">
        <v>169</v>
      </c>
      <c r="G101" s="284">
        <v>9.2000645500000005</v>
      </c>
      <c r="H101" s="284">
        <v>15.163476019999999</v>
      </c>
      <c r="I101" s="284">
        <v>12.025343710000001</v>
      </c>
      <c r="J101" s="160"/>
      <c r="K101" s="283" t="s">
        <v>215</v>
      </c>
      <c r="L101" s="284">
        <v>0.11473667</v>
      </c>
      <c r="M101" s="284">
        <v>0.58566958999999996</v>
      </c>
      <c r="N101" s="284">
        <v>0.21168024999999999</v>
      </c>
    </row>
    <row r="102" spans="1:14" x14ac:dyDescent="0.25">
      <c r="A102" s="123" t="s">
        <v>50</v>
      </c>
      <c r="B102" s="214">
        <v>1.0324546400000001</v>
      </c>
      <c r="C102" s="214">
        <v>0.88806213000000001</v>
      </c>
      <c r="D102" s="214">
        <v>1.5954900900000002</v>
      </c>
      <c r="E102" s="23"/>
      <c r="F102" s="123" t="s">
        <v>24</v>
      </c>
      <c r="G102" s="214">
        <v>13.148234</v>
      </c>
      <c r="H102" s="214">
        <v>15.338633939999999</v>
      </c>
      <c r="I102" s="214">
        <v>11.72424202</v>
      </c>
      <c r="J102" s="160"/>
      <c r="K102" s="123" t="s">
        <v>117</v>
      </c>
      <c r="L102" s="214">
        <v>4.4413540000000001E-2</v>
      </c>
      <c r="M102" s="214">
        <v>0.14266557000000002</v>
      </c>
      <c r="N102" s="214">
        <v>0.19628410999999998</v>
      </c>
    </row>
    <row r="103" spans="1:14" x14ac:dyDescent="0.25">
      <c r="A103" s="283" t="s">
        <v>122</v>
      </c>
      <c r="B103" s="284">
        <v>2.93178983</v>
      </c>
      <c r="C103" s="284">
        <v>4.5790516500000003</v>
      </c>
      <c r="D103" s="284">
        <v>1.56677471</v>
      </c>
      <c r="E103" s="23"/>
      <c r="F103" s="283" t="s">
        <v>12</v>
      </c>
      <c r="G103" s="284">
        <v>8.2057137000000004</v>
      </c>
      <c r="H103" s="284">
        <v>7.77640581</v>
      </c>
      <c r="I103" s="284">
        <v>11.7091955</v>
      </c>
      <c r="J103" s="160"/>
      <c r="K103" s="283" t="s">
        <v>236</v>
      </c>
      <c r="L103" s="284">
        <v>7.4917659999999997E-2</v>
      </c>
      <c r="M103" s="284">
        <v>0.46839292999999999</v>
      </c>
      <c r="N103" s="284">
        <v>0.18764859</v>
      </c>
    </row>
    <row r="104" spans="1:14" x14ac:dyDescent="0.25">
      <c r="A104" s="123" t="s">
        <v>132</v>
      </c>
      <c r="B104" s="214">
        <v>0.73282336999999997</v>
      </c>
      <c r="C104" s="214">
        <v>0.38737663</v>
      </c>
      <c r="D104" s="214">
        <v>1.49848906</v>
      </c>
      <c r="E104" s="23"/>
      <c r="F104" s="123" t="s">
        <v>155</v>
      </c>
      <c r="G104" s="214">
        <v>12.38335534</v>
      </c>
      <c r="H104" s="214">
        <v>18.43260115</v>
      </c>
      <c r="I104" s="214">
        <v>11.094479</v>
      </c>
      <c r="J104" s="160"/>
      <c r="K104" s="123" t="s">
        <v>169</v>
      </c>
      <c r="L104" s="214">
        <v>1.6523119999999999E-2</v>
      </c>
      <c r="M104" s="214">
        <v>0.79871711999999995</v>
      </c>
      <c r="N104" s="214">
        <v>0.17185694000000001</v>
      </c>
    </row>
    <row r="105" spans="1:14" x14ac:dyDescent="0.25">
      <c r="A105" s="283" t="s">
        <v>235</v>
      </c>
      <c r="B105" s="284">
        <v>1.93574723</v>
      </c>
      <c r="C105" s="284">
        <v>2.4158344500000002</v>
      </c>
      <c r="D105" s="284">
        <v>1.4550476299999999</v>
      </c>
      <c r="E105" s="23"/>
      <c r="F105" s="283" t="s">
        <v>110</v>
      </c>
      <c r="G105" s="284">
        <v>8.5863387200000005</v>
      </c>
      <c r="H105" s="284">
        <v>11.523816999999999</v>
      </c>
      <c r="I105" s="284">
        <v>11.064928210000001</v>
      </c>
      <c r="J105" s="160"/>
      <c r="K105" s="283" t="s">
        <v>98</v>
      </c>
      <c r="L105" s="284">
        <v>4.4460899999999998E-3</v>
      </c>
      <c r="M105" s="284">
        <v>6.1002000000000001E-2</v>
      </c>
      <c r="N105" s="284">
        <v>0.1704967</v>
      </c>
    </row>
    <row r="106" spans="1:14" x14ac:dyDescent="0.25">
      <c r="A106" s="123" t="s">
        <v>255</v>
      </c>
      <c r="B106" s="214">
        <v>4.8969080000000005E-2</v>
      </c>
      <c r="C106" s="214">
        <v>1.61835117</v>
      </c>
      <c r="D106" s="214">
        <v>1.3816190100000001</v>
      </c>
      <c r="E106" s="23"/>
      <c r="F106" s="123" t="s">
        <v>147</v>
      </c>
      <c r="G106" s="214">
        <v>9.2997703100000013</v>
      </c>
      <c r="H106" s="214">
        <v>9.9518730500000014</v>
      </c>
      <c r="I106" s="214">
        <v>10.94789377</v>
      </c>
      <c r="J106" s="160"/>
      <c r="K106" s="123" t="s">
        <v>174</v>
      </c>
      <c r="L106" s="214">
        <v>7.1972240000000007E-2</v>
      </c>
      <c r="M106" s="214">
        <v>0.23919448999999998</v>
      </c>
      <c r="N106" s="214">
        <v>0.14999626000000002</v>
      </c>
    </row>
    <row r="107" spans="1:14" x14ac:dyDescent="0.25">
      <c r="A107" s="283" t="s">
        <v>146</v>
      </c>
      <c r="B107" s="284">
        <v>7.9688924800000001</v>
      </c>
      <c r="C107" s="284">
        <v>1.3454259399999999</v>
      </c>
      <c r="D107" s="284">
        <v>1.34637601</v>
      </c>
      <c r="E107" s="23"/>
      <c r="F107" s="283" t="s">
        <v>142</v>
      </c>
      <c r="G107" s="284">
        <v>6.4425721100000004</v>
      </c>
      <c r="H107" s="284">
        <v>14.256941060000001</v>
      </c>
      <c r="I107" s="284">
        <v>10.9461323</v>
      </c>
      <c r="J107" s="160"/>
      <c r="K107" s="283" t="s">
        <v>173</v>
      </c>
      <c r="L107" s="284">
        <v>0.10098133000000001</v>
      </c>
      <c r="M107" s="284">
        <v>0.21074976000000001</v>
      </c>
      <c r="N107" s="284">
        <v>0.13463253999999999</v>
      </c>
    </row>
    <row r="108" spans="1:14" x14ac:dyDescent="0.25">
      <c r="A108" s="123" t="s">
        <v>244</v>
      </c>
      <c r="B108" s="214">
        <v>4.2497359000000001</v>
      </c>
      <c r="C108" s="214">
        <v>0</v>
      </c>
      <c r="D108" s="214">
        <v>1.27586632</v>
      </c>
      <c r="E108" s="23"/>
      <c r="F108" s="123" t="s">
        <v>145</v>
      </c>
      <c r="G108" s="214">
        <v>10.90632108</v>
      </c>
      <c r="H108" s="214">
        <v>12.477594960000001</v>
      </c>
      <c r="I108" s="214">
        <v>10.892806740000001</v>
      </c>
      <c r="J108" s="160"/>
      <c r="K108" s="123" t="s">
        <v>75</v>
      </c>
      <c r="L108" s="214">
        <v>0.42797331999999999</v>
      </c>
      <c r="M108" s="214">
        <v>2.4851817700000001</v>
      </c>
      <c r="N108" s="214">
        <v>0.12822600000000001</v>
      </c>
    </row>
    <row r="109" spans="1:14" x14ac:dyDescent="0.25">
      <c r="A109" s="283" t="s">
        <v>152</v>
      </c>
      <c r="B109" s="284">
        <v>1.028464</v>
      </c>
      <c r="C109" s="284">
        <v>0.34245100000000001</v>
      </c>
      <c r="D109" s="284">
        <v>1.253935</v>
      </c>
      <c r="E109" s="23"/>
      <c r="F109" s="283" t="s">
        <v>75</v>
      </c>
      <c r="G109" s="284">
        <v>9.4348832399999996</v>
      </c>
      <c r="H109" s="284">
        <v>25.43026352</v>
      </c>
      <c r="I109" s="284">
        <v>10.666097730000001</v>
      </c>
      <c r="J109" s="160"/>
      <c r="K109" s="283" t="s">
        <v>150</v>
      </c>
      <c r="L109" s="284">
        <v>1.3632899999999999E-3</v>
      </c>
      <c r="M109" s="284">
        <v>0.1988798</v>
      </c>
      <c r="N109" s="284">
        <v>0.12264549000000001</v>
      </c>
    </row>
    <row r="110" spans="1:14" x14ac:dyDescent="0.25">
      <c r="A110" s="123" t="s">
        <v>145</v>
      </c>
      <c r="B110" s="214">
        <v>2.1511619999999999E-2</v>
      </c>
      <c r="C110" s="214">
        <v>7.2155514600000004</v>
      </c>
      <c r="D110" s="214">
        <v>1.1902065500000001</v>
      </c>
      <c r="E110" s="23"/>
      <c r="F110" s="123" t="s">
        <v>252</v>
      </c>
      <c r="G110" s="214">
        <v>8.7840348099999996</v>
      </c>
      <c r="H110" s="214">
        <v>11.486436289999999</v>
      </c>
      <c r="I110" s="214">
        <v>10.5900403</v>
      </c>
      <c r="J110" s="160"/>
      <c r="K110" s="123" t="s">
        <v>95</v>
      </c>
      <c r="L110" s="214">
        <v>5.1973900000000005E-3</v>
      </c>
      <c r="M110" s="214">
        <v>0</v>
      </c>
      <c r="N110" s="214">
        <v>0.11425472</v>
      </c>
    </row>
    <row r="111" spans="1:14" x14ac:dyDescent="0.25">
      <c r="A111" s="283" t="s">
        <v>192</v>
      </c>
      <c r="B111" s="284">
        <v>4.5100000000000001E-2</v>
      </c>
      <c r="C111" s="284">
        <v>1.085879E-2</v>
      </c>
      <c r="D111" s="284">
        <v>1.1689163999999999</v>
      </c>
      <c r="E111" s="23"/>
      <c r="F111" s="283" t="s">
        <v>120</v>
      </c>
      <c r="G111" s="284">
        <v>8.4717050999999994</v>
      </c>
      <c r="H111" s="284">
        <v>12.283822519999999</v>
      </c>
      <c r="I111" s="284">
        <v>10.165891090000001</v>
      </c>
      <c r="J111" s="160"/>
      <c r="K111" s="283" t="s">
        <v>168</v>
      </c>
      <c r="L111" s="284">
        <v>0.33054956000000002</v>
      </c>
      <c r="M111" s="284">
        <v>0.17117673999999999</v>
      </c>
      <c r="N111" s="284">
        <v>0.11258072</v>
      </c>
    </row>
    <row r="112" spans="1:14" x14ac:dyDescent="0.25">
      <c r="A112" s="123" t="s">
        <v>157</v>
      </c>
      <c r="B112" s="214">
        <v>109.93349459999999</v>
      </c>
      <c r="C112" s="214">
        <v>70.648934030000007</v>
      </c>
      <c r="D112" s="214">
        <v>1.0699895800000001</v>
      </c>
      <c r="E112" s="23"/>
      <c r="F112" s="123" t="s">
        <v>30</v>
      </c>
      <c r="G112" s="214">
        <v>20.3035754</v>
      </c>
      <c r="H112" s="214">
        <v>20.020362479999999</v>
      </c>
      <c r="I112" s="214">
        <v>10.11451089</v>
      </c>
      <c r="J112" s="160"/>
      <c r="K112" s="123" t="s">
        <v>233</v>
      </c>
      <c r="L112" s="214">
        <v>0.13649453</v>
      </c>
      <c r="M112" s="214">
        <v>0.27507193000000002</v>
      </c>
      <c r="N112" s="214">
        <v>9.7699830000000001E-2</v>
      </c>
    </row>
    <row r="113" spans="1:14" x14ac:dyDescent="0.25">
      <c r="A113" s="283" t="s">
        <v>22</v>
      </c>
      <c r="B113" s="284">
        <v>1.9799394299999999</v>
      </c>
      <c r="C113" s="284">
        <v>1.30963187</v>
      </c>
      <c r="D113" s="284">
        <v>1.0018379100000001</v>
      </c>
      <c r="E113" s="23"/>
      <c r="F113" s="283" t="s">
        <v>215</v>
      </c>
      <c r="G113" s="284">
        <v>4.4658094500000001</v>
      </c>
      <c r="H113" s="284">
        <v>2.3760701900000001</v>
      </c>
      <c r="I113" s="284">
        <v>10.109776740000001</v>
      </c>
      <c r="J113" s="160"/>
      <c r="K113" s="283" t="s">
        <v>187</v>
      </c>
      <c r="L113" s="284">
        <v>0.28938111999999999</v>
      </c>
      <c r="M113" s="284">
        <v>0.23407898999999999</v>
      </c>
      <c r="N113" s="284">
        <v>9.5393119999999998E-2</v>
      </c>
    </row>
    <row r="114" spans="1:14" x14ac:dyDescent="0.25">
      <c r="A114" s="123" t="s">
        <v>228</v>
      </c>
      <c r="B114" s="214">
        <v>1.64293815</v>
      </c>
      <c r="C114" s="214">
        <v>1.1195119899999999</v>
      </c>
      <c r="D114" s="214">
        <v>1.0006137500000001</v>
      </c>
      <c r="E114" s="23"/>
      <c r="F114" s="123" t="s">
        <v>180</v>
      </c>
      <c r="G114" s="214">
        <v>7.7990909100000003</v>
      </c>
      <c r="H114" s="214">
        <v>26.160489129999998</v>
      </c>
      <c r="I114" s="214">
        <v>9.8413518699999987</v>
      </c>
      <c r="J114" s="160"/>
      <c r="K114" s="123" t="s">
        <v>208</v>
      </c>
      <c r="L114" s="214">
        <v>0.12104257</v>
      </c>
      <c r="M114" s="214">
        <v>0.27371747999999996</v>
      </c>
      <c r="N114" s="214">
        <v>9.1482210000000008E-2</v>
      </c>
    </row>
    <row r="115" spans="1:14" x14ac:dyDescent="0.25">
      <c r="A115" s="283" t="s">
        <v>199</v>
      </c>
      <c r="B115" s="284">
        <v>0.72004356000000003</v>
      </c>
      <c r="C115" s="284">
        <v>2.0879306099999999</v>
      </c>
      <c r="D115" s="284">
        <v>0.94883622000000001</v>
      </c>
      <c r="E115" s="23"/>
      <c r="F115" s="283" t="s">
        <v>76</v>
      </c>
      <c r="G115" s="284">
        <v>50.446199319999998</v>
      </c>
      <c r="H115" s="284">
        <v>7.3036594699999995</v>
      </c>
      <c r="I115" s="284">
        <v>9.46374198</v>
      </c>
      <c r="J115" s="160"/>
      <c r="K115" s="283" t="s">
        <v>222</v>
      </c>
      <c r="L115" s="284">
        <v>0</v>
      </c>
      <c r="M115" s="284">
        <v>2.8054999999999998E-3</v>
      </c>
      <c r="N115" s="284">
        <v>8.7141940000000001E-2</v>
      </c>
    </row>
    <row r="116" spans="1:14" x14ac:dyDescent="0.25">
      <c r="A116" s="123" t="s">
        <v>174</v>
      </c>
      <c r="B116" s="214">
        <v>3.6225145200000002</v>
      </c>
      <c r="C116" s="214">
        <v>1.29554769</v>
      </c>
      <c r="D116" s="214">
        <v>0.91069460999999996</v>
      </c>
      <c r="E116" s="23"/>
      <c r="F116" s="123" t="s">
        <v>81</v>
      </c>
      <c r="G116" s="214">
        <v>4.6618305599999994</v>
      </c>
      <c r="H116" s="214">
        <v>5.6112224299999998</v>
      </c>
      <c r="I116" s="214">
        <v>9.4183814199999993</v>
      </c>
      <c r="J116" s="160"/>
      <c r="K116" s="123" t="s">
        <v>114</v>
      </c>
      <c r="L116" s="214">
        <v>9.2327500000000007E-2</v>
      </c>
      <c r="M116" s="214">
        <v>3.63482E-3</v>
      </c>
      <c r="N116" s="214">
        <v>8.1414270000000011E-2</v>
      </c>
    </row>
    <row r="117" spans="1:14" x14ac:dyDescent="0.25">
      <c r="A117" s="283" t="s">
        <v>30</v>
      </c>
      <c r="B117" s="284">
        <v>0.42978188000000001</v>
      </c>
      <c r="C117" s="284">
        <v>0.18246165</v>
      </c>
      <c r="D117" s="284">
        <v>0.88700692000000003</v>
      </c>
      <c r="E117" s="23"/>
      <c r="F117" s="283" t="s">
        <v>154</v>
      </c>
      <c r="G117" s="284">
        <v>7.0210870700000001</v>
      </c>
      <c r="H117" s="284">
        <v>8.5008550700000001</v>
      </c>
      <c r="I117" s="284">
        <v>9.2890242899999986</v>
      </c>
      <c r="J117" s="160"/>
      <c r="K117" s="283" t="s">
        <v>186</v>
      </c>
      <c r="L117" s="284">
        <v>6.4359999999999999E-3</v>
      </c>
      <c r="M117" s="284">
        <v>6.8609999999999999E-3</v>
      </c>
      <c r="N117" s="284">
        <v>8.1293279999999996E-2</v>
      </c>
    </row>
    <row r="118" spans="1:14" x14ac:dyDescent="0.25">
      <c r="A118" s="123" t="s">
        <v>88</v>
      </c>
      <c r="B118" s="214">
        <v>0.39320226000000003</v>
      </c>
      <c r="C118" s="214">
        <v>0.48968205999999997</v>
      </c>
      <c r="D118" s="214">
        <v>0.83354383999999992</v>
      </c>
      <c r="E118" s="23"/>
      <c r="F118" s="123" t="s">
        <v>122</v>
      </c>
      <c r="G118" s="214">
        <v>5.8050781799999998</v>
      </c>
      <c r="H118" s="214">
        <v>8.7204971100000002</v>
      </c>
      <c r="I118" s="214">
        <v>9.1962958300000004</v>
      </c>
      <c r="J118" s="160"/>
      <c r="K118" s="123" t="s">
        <v>20</v>
      </c>
      <c r="L118" s="214">
        <v>6.1432500000000003E-3</v>
      </c>
      <c r="M118" s="214">
        <v>6.2869190000000005E-2</v>
      </c>
      <c r="N118" s="214">
        <v>7.0661320000000014E-2</v>
      </c>
    </row>
    <row r="119" spans="1:14" x14ac:dyDescent="0.25">
      <c r="A119" s="283" t="s">
        <v>95</v>
      </c>
      <c r="B119" s="284">
        <v>0.67711200000000005</v>
      </c>
      <c r="C119" s="284">
        <v>1.2481512800000001</v>
      </c>
      <c r="D119" s="284">
        <v>0.78614037000000003</v>
      </c>
      <c r="E119" s="23"/>
      <c r="F119" s="283" t="s">
        <v>114</v>
      </c>
      <c r="G119" s="284">
        <v>11.0831263</v>
      </c>
      <c r="H119" s="284">
        <v>11.464148880000002</v>
      </c>
      <c r="I119" s="284">
        <v>8.7544293599999996</v>
      </c>
      <c r="J119" s="160"/>
      <c r="K119" s="283" t="s">
        <v>207</v>
      </c>
      <c r="L119" s="284">
        <v>4.4970000000000001E-3</v>
      </c>
      <c r="M119" s="284">
        <v>1.2821559999999999E-2</v>
      </c>
      <c r="N119" s="284">
        <v>6.1003129999999996E-2</v>
      </c>
    </row>
    <row r="120" spans="1:14" x14ac:dyDescent="0.25">
      <c r="A120" s="123" t="s">
        <v>18</v>
      </c>
      <c r="B120" s="214">
        <v>1.3134E-4</v>
      </c>
      <c r="C120" s="214">
        <v>0</v>
      </c>
      <c r="D120" s="214">
        <v>0.72304406999999993</v>
      </c>
      <c r="E120" s="23"/>
      <c r="F120" s="123" t="s">
        <v>14</v>
      </c>
      <c r="G120" s="214">
        <v>23.545788079999998</v>
      </c>
      <c r="H120" s="214">
        <v>20.050331149999998</v>
      </c>
      <c r="I120" s="214">
        <v>8.63424893</v>
      </c>
      <c r="J120" s="160"/>
      <c r="K120" s="123" t="s">
        <v>120</v>
      </c>
      <c r="L120" s="214">
        <v>0.10204802</v>
      </c>
      <c r="M120" s="214">
        <v>0.28909276</v>
      </c>
      <c r="N120" s="214">
        <v>5.8674529999999996E-2</v>
      </c>
    </row>
    <row r="121" spans="1:14" x14ac:dyDescent="0.25">
      <c r="A121" s="283" t="s">
        <v>150</v>
      </c>
      <c r="B121" s="284">
        <v>0.42859119000000001</v>
      </c>
      <c r="C121" s="284">
        <v>0.34875929999999999</v>
      </c>
      <c r="D121" s="284">
        <v>0.71876677</v>
      </c>
      <c r="E121" s="23"/>
      <c r="F121" s="283" t="s">
        <v>128</v>
      </c>
      <c r="G121" s="284">
        <v>9.5220089300000001</v>
      </c>
      <c r="H121" s="284">
        <v>8.3574354700000004</v>
      </c>
      <c r="I121" s="284">
        <v>8.4160649299999992</v>
      </c>
      <c r="J121" s="160"/>
      <c r="K121" s="283" t="s">
        <v>101</v>
      </c>
      <c r="L121" s="284">
        <v>2.7730999999999997E-3</v>
      </c>
      <c r="M121" s="284">
        <v>4.3193059999999998E-2</v>
      </c>
      <c r="N121" s="284">
        <v>5.5154260000000004E-2</v>
      </c>
    </row>
    <row r="122" spans="1:14" x14ac:dyDescent="0.25">
      <c r="A122" s="123" t="s">
        <v>233</v>
      </c>
      <c r="B122" s="214">
        <v>0.17877053000000001</v>
      </c>
      <c r="C122" s="214">
        <v>5.7282230000000003E-2</v>
      </c>
      <c r="D122" s="214">
        <v>0.7149404399999999</v>
      </c>
      <c r="E122" s="23"/>
      <c r="F122" s="123" t="s">
        <v>148</v>
      </c>
      <c r="G122" s="214">
        <v>21.523033590000001</v>
      </c>
      <c r="H122" s="214">
        <v>8.4114265199999991</v>
      </c>
      <c r="I122" s="214">
        <v>8.3249591699999996</v>
      </c>
      <c r="J122" s="160"/>
      <c r="K122" s="123" t="s">
        <v>134</v>
      </c>
      <c r="L122" s="214">
        <v>5.4524089999999997E-2</v>
      </c>
      <c r="M122" s="214">
        <v>0.23579845000000002</v>
      </c>
      <c r="N122" s="214">
        <v>5.5074769999999995E-2</v>
      </c>
    </row>
    <row r="123" spans="1:14" x14ac:dyDescent="0.25">
      <c r="A123" s="283" t="s">
        <v>39</v>
      </c>
      <c r="B123" s="284">
        <v>0</v>
      </c>
      <c r="C123" s="284">
        <v>0</v>
      </c>
      <c r="D123" s="284">
        <v>0.64790822999999997</v>
      </c>
      <c r="E123" s="23"/>
      <c r="F123" s="283" t="s">
        <v>28</v>
      </c>
      <c r="G123" s="284">
        <v>11.234905849999999</v>
      </c>
      <c r="H123" s="284">
        <v>10.057690359999999</v>
      </c>
      <c r="I123" s="284">
        <v>8.3025387199999994</v>
      </c>
      <c r="J123" s="160"/>
      <c r="K123" s="283" t="s">
        <v>190</v>
      </c>
      <c r="L123" s="284">
        <v>6.8546380000000004E-2</v>
      </c>
      <c r="M123" s="284">
        <v>2.3709894399999998</v>
      </c>
      <c r="N123" s="284">
        <v>5.387161E-2</v>
      </c>
    </row>
    <row r="124" spans="1:14" x14ac:dyDescent="0.25">
      <c r="A124" s="123" t="s">
        <v>104</v>
      </c>
      <c r="B124" s="214">
        <v>2.2612983300000002</v>
      </c>
      <c r="C124" s="214">
        <v>6.9807794300000001</v>
      </c>
      <c r="D124" s="214">
        <v>0.64627188999999996</v>
      </c>
      <c r="E124" s="23"/>
      <c r="F124" s="123" t="s">
        <v>228</v>
      </c>
      <c r="G124" s="214">
        <v>10.654188939999999</v>
      </c>
      <c r="H124" s="214">
        <v>11.263735279999999</v>
      </c>
      <c r="I124" s="214">
        <v>8.1754983299999999</v>
      </c>
      <c r="J124" s="160"/>
      <c r="K124" s="123" t="s">
        <v>96</v>
      </c>
      <c r="L124" s="214">
        <v>2.6709730000000001E-2</v>
      </c>
      <c r="M124" s="214">
        <v>0.39509415000000003</v>
      </c>
      <c r="N124" s="214">
        <v>4.8005180000000001E-2</v>
      </c>
    </row>
    <row r="125" spans="1:14" x14ac:dyDescent="0.25">
      <c r="A125" s="283" t="s">
        <v>116</v>
      </c>
      <c r="B125" s="284">
        <v>0.96333542000000005</v>
      </c>
      <c r="C125" s="284">
        <v>1.50011144</v>
      </c>
      <c r="D125" s="284">
        <v>0.63862494999999997</v>
      </c>
      <c r="E125" s="23"/>
      <c r="F125" s="283" t="s">
        <v>236</v>
      </c>
      <c r="G125" s="284">
        <v>12.407140119999999</v>
      </c>
      <c r="H125" s="284">
        <v>12.793407970000001</v>
      </c>
      <c r="I125" s="284">
        <v>7.9965225599999998</v>
      </c>
      <c r="J125" s="160"/>
      <c r="K125" s="283" t="s">
        <v>99</v>
      </c>
      <c r="L125" s="284">
        <v>1.4833099999999998E-3</v>
      </c>
      <c r="M125" s="284">
        <v>3.2637409999999999E-2</v>
      </c>
      <c r="N125" s="284">
        <v>4.6478110000000003E-2</v>
      </c>
    </row>
    <row r="126" spans="1:14" x14ac:dyDescent="0.25">
      <c r="A126" s="123" t="s">
        <v>230</v>
      </c>
      <c r="B126" s="214">
        <v>0.61948005000000006</v>
      </c>
      <c r="C126" s="214">
        <v>0.59663326999999999</v>
      </c>
      <c r="D126" s="214">
        <v>0.60829718999999993</v>
      </c>
      <c r="E126" s="23"/>
      <c r="F126" s="123" t="s">
        <v>94</v>
      </c>
      <c r="G126" s="214">
        <v>2.7007291499999999</v>
      </c>
      <c r="H126" s="214">
        <v>10.676671000000001</v>
      </c>
      <c r="I126" s="214">
        <v>7.8001825299999998</v>
      </c>
      <c r="J126" s="160"/>
      <c r="K126" s="123" t="s">
        <v>217</v>
      </c>
      <c r="L126" s="214">
        <v>0</v>
      </c>
      <c r="M126" s="214">
        <v>0</v>
      </c>
      <c r="N126" s="214">
        <v>4.5000999999999999E-2</v>
      </c>
    </row>
    <row r="127" spans="1:14" x14ac:dyDescent="0.25">
      <c r="A127" s="283" t="s">
        <v>190</v>
      </c>
      <c r="B127" s="284">
        <v>23.243932969999999</v>
      </c>
      <c r="C127" s="284">
        <v>0.79262164000000002</v>
      </c>
      <c r="D127" s="284">
        <v>0.60487470999999993</v>
      </c>
      <c r="E127" s="23"/>
      <c r="F127" s="283" t="s">
        <v>237</v>
      </c>
      <c r="G127" s="284">
        <v>9.8440819800000003</v>
      </c>
      <c r="H127" s="284">
        <v>14.159471869999999</v>
      </c>
      <c r="I127" s="284">
        <v>7.4675671799999996</v>
      </c>
      <c r="J127" s="160"/>
      <c r="K127" s="283" t="s">
        <v>144</v>
      </c>
      <c r="L127" s="284">
        <v>2.0851999999999999E-2</v>
      </c>
      <c r="M127" s="284">
        <v>1.553119E-2</v>
      </c>
      <c r="N127" s="284">
        <v>4.269684E-2</v>
      </c>
    </row>
    <row r="128" spans="1:14" x14ac:dyDescent="0.25">
      <c r="A128" s="123" t="s">
        <v>238</v>
      </c>
      <c r="B128" s="214">
        <v>0.21942102999999999</v>
      </c>
      <c r="C128" s="214">
        <v>0.13465650000000001</v>
      </c>
      <c r="D128" s="214">
        <v>0.59504016000000004</v>
      </c>
      <c r="E128" s="23"/>
      <c r="F128" s="123" t="s">
        <v>64</v>
      </c>
      <c r="G128" s="214">
        <v>1.3433486299999999</v>
      </c>
      <c r="H128" s="214">
        <v>5.5225123099999998</v>
      </c>
      <c r="I128" s="214">
        <v>7.4515900500000001</v>
      </c>
      <c r="J128" s="160"/>
      <c r="K128" s="123" t="s">
        <v>61</v>
      </c>
      <c r="L128" s="214">
        <v>4.6566000000000001E-4</v>
      </c>
      <c r="M128" s="214">
        <v>0</v>
      </c>
      <c r="N128" s="214">
        <v>4.0654290000000003E-2</v>
      </c>
    </row>
    <row r="129" spans="1:14" x14ac:dyDescent="0.25">
      <c r="A129" s="283" t="s">
        <v>249</v>
      </c>
      <c r="B129" s="284">
        <v>0.14861792999999998</v>
      </c>
      <c r="C129" s="284">
        <v>1.5149538500000002</v>
      </c>
      <c r="D129" s="284">
        <v>0.56403170999999996</v>
      </c>
      <c r="E129" s="23"/>
      <c r="F129" s="283" t="s">
        <v>181</v>
      </c>
      <c r="G129" s="284">
        <v>3.1441905699999997</v>
      </c>
      <c r="H129" s="284">
        <v>7.8914505899999998</v>
      </c>
      <c r="I129" s="284">
        <v>7.1761768200000002</v>
      </c>
      <c r="J129" s="160"/>
      <c r="K129" s="283" t="s">
        <v>539</v>
      </c>
      <c r="L129" s="284">
        <v>2.9030500000000003E-3</v>
      </c>
      <c r="M129" s="284">
        <v>0.11915173</v>
      </c>
      <c r="N129" s="284">
        <v>3.8196260000000003E-2</v>
      </c>
    </row>
    <row r="130" spans="1:14" x14ac:dyDescent="0.25">
      <c r="A130" s="123" t="s">
        <v>25</v>
      </c>
      <c r="B130" s="214">
        <v>1.3178433600000001</v>
      </c>
      <c r="C130" s="214">
        <v>4.4773069999999998E-2</v>
      </c>
      <c r="D130" s="214">
        <v>0.50859863999999999</v>
      </c>
      <c r="E130" s="23"/>
      <c r="F130" s="123" t="s">
        <v>221</v>
      </c>
      <c r="G130" s="214">
        <v>7.9123462300000007</v>
      </c>
      <c r="H130" s="214">
        <v>7.5055833200000004</v>
      </c>
      <c r="I130" s="214">
        <v>7.1657588099999998</v>
      </c>
      <c r="J130" s="160"/>
      <c r="K130" s="123" t="s">
        <v>91</v>
      </c>
      <c r="L130" s="214">
        <v>1.72E-3</v>
      </c>
      <c r="M130" s="214">
        <v>0</v>
      </c>
      <c r="N130" s="214">
        <v>3.8049199999999998E-2</v>
      </c>
    </row>
    <row r="131" spans="1:14" x14ac:dyDescent="0.25">
      <c r="A131" s="283" t="s">
        <v>169</v>
      </c>
      <c r="B131" s="284">
        <v>4.5896360099999995</v>
      </c>
      <c r="C131" s="284">
        <v>0.83929368999999998</v>
      </c>
      <c r="D131" s="284">
        <v>0.48877775000000001</v>
      </c>
      <c r="E131" s="23"/>
      <c r="F131" s="283" t="s">
        <v>539</v>
      </c>
      <c r="G131" s="284">
        <v>5.0303957500000003</v>
      </c>
      <c r="H131" s="284">
        <v>6.6738475099999999</v>
      </c>
      <c r="I131" s="284">
        <v>7.0898144699999994</v>
      </c>
      <c r="J131" s="160"/>
      <c r="K131" s="283" t="s">
        <v>253</v>
      </c>
      <c r="L131" s="284">
        <v>0.44092259</v>
      </c>
      <c r="M131" s="284">
        <v>2.8675389999999999E-2</v>
      </c>
      <c r="N131" s="284">
        <v>3.0168230000000001E-2</v>
      </c>
    </row>
    <row r="132" spans="1:14" x14ac:dyDescent="0.25">
      <c r="A132" s="123" t="s">
        <v>231</v>
      </c>
      <c r="B132" s="214">
        <v>0.37384958000000001</v>
      </c>
      <c r="C132" s="214">
        <v>0.13967236999999999</v>
      </c>
      <c r="D132" s="214">
        <v>0.47747615999999998</v>
      </c>
      <c r="E132" s="23"/>
      <c r="F132" s="123" t="s">
        <v>246</v>
      </c>
      <c r="G132" s="214">
        <v>5.3095276</v>
      </c>
      <c r="H132" s="214">
        <v>6.7897130300000006</v>
      </c>
      <c r="I132" s="214">
        <v>7.0383665000000004</v>
      </c>
      <c r="J132" s="160"/>
      <c r="K132" s="123" t="s">
        <v>64</v>
      </c>
      <c r="L132" s="214">
        <v>6.5719999999999997E-3</v>
      </c>
      <c r="M132" s="214">
        <v>2.6734299999999996E-3</v>
      </c>
      <c r="N132" s="214">
        <v>2.9052099999999997E-2</v>
      </c>
    </row>
    <row r="133" spans="1:14" x14ac:dyDescent="0.25">
      <c r="A133" s="283" t="s">
        <v>120</v>
      </c>
      <c r="B133" s="284">
        <v>0.56722085</v>
      </c>
      <c r="C133" s="284">
        <v>0.68174104000000002</v>
      </c>
      <c r="D133" s="284">
        <v>0.46644327000000002</v>
      </c>
      <c r="E133" s="23"/>
      <c r="F133" s="283" t="s">
        <v>152</v>
      </c>
      <c r="G133" s="284">
        <v>4.9457007500000003</v>
      </c>
      <c r="H133" s="284">
        <v>12.257998039999999</v>
      </c>
      <c r="I133" s="284">
        <v>6.6159546100000002</v>
      </c>
      <c r="J133" s="160"/>
      <c r="K133" s="283" t="s">
        <v>126</v>
      </c>
      <c r="L133" s="284">
        <v>1.7333310000000001E-2</v>
      </c>
      <c r="M133" s="284">
        <v>1.5454249999999999E-2</v>
      </c>
      <c r="N133" s="284">
        <v>2.8062210000000001E-2</v>
      </c>
    </row>
    <row r="134" spans="1:14" x14ac:dyDescent="0.25">
      <c r="A134" s="123" t="s">
        <v>204</v>
      </c>
      <c r="B134" s="214">
        <v>0.8867354300000001</v>
      </c>
      <c r="C134" s="214">
        <v>3.18286969</v>
      </c>
      <c r="D134" s="214">
        <v>0.46155268999999999</v>
      </c>
      <c r="E134" s="23"/>
      <c r="F134" s="123" t="s">
        <v>182</v>
      </c>
      <c r="G134" s="214">
        <v>5.5214831599999998</v>
      </c>
      <c r="H134" s="214">
        <v>24.648733499999999</v>
      </c>
      <c r="I134" s="214">
        <v>6.0662824500000001</v>
      </c>
      <c r="J134" s="160"/>
      <c r="K134" s="123" t="s">
        <v>192</v>
      </c>
      <c r="L134" s="214">
        <v>5.7334199999999995E-2</v>
      </c>
      <c r="M134" s="214">
        <v>0.31807373</v>
      </c>
      <c r="N134" s="214">
        <v>2.5165360000000001E-2</v>
      </c>
    </row>
    <row r="135" spans="1:14" x14ac:dyDescent="0.25">
      <c r="A135" s="283" t="s">
        <v>31</v>
      </c>
      <c r="B135" s="284">
        <v>7.3533139999999997E-2</v>
      </c>
      <c r="C135" s="284">
        <v>2.0964429999999999E-2</v>
      </c>
      <c r="D135" s="284">
        <v>0.46064315</v>
      </c>
      <c r="E135" s="23"/>
      <c r="F135" s="283" t="s">
        <v>159</v>
      </c>
      <c r="G135" s="284">
        <v>6.9804996600000004</v>
      </c>
      <c r="H135" s="284">
        <v>7.6399152099999998</v>
      </c>
      <c r="I135" s="284">
        <v>5.7890568099999999</v>
      </c>
      <c r="J135" s="160"/>
      <c r="K135" s="283" t="s">
        <v>39</v>
      </c>
      <c r="L135" s="284">
        <v>0</v>
      </c>
      <c r="M135" s="284">
        <v>1.237579</v>
      </c>
      <c r="N135" s="284">
        <v>2.2001490000000002E-2</v>
      </c>
    </row>
    <row r="136" spans="1:14" x14ac:dyDescent="0.25">
      <c r="A136" s="123" t="s">
        <v>193</v>
      </c>
      <c r="B136" s="214">
        <v>0.68850290000000003</v>
      </c>
      <c r="C136" s="214">
        <v>0.40414081000000002</v>
      </c>
      <c r="D136" s="214">
        <v>0.42150915999999999</v>
      </c>
      <c r="E136" s="23"/>
      <c r="F136" s="123" t="s">
        <v>13</v>
      </c>
      <c r="G136" s="214">
        <v>36.783301760000001</v>
      </c>
      <c r="H136" s="214">
        <v>2.1990932500000002</v>
      </c>
      <c r="I136" s="214">
        <v>5.6795376700000002</v>
      </c>
      <c r="J136" s="160"/>
      <c r="K136" s="123" t="s">
        <v>141</v>
      </c>
      <c r="L136" s="214">
        <v>5.0273760000000001E-2</v>
      </c>
      <c r="M136" s="214">
        <v>4.1332029999999999E-2</v>
      </c>
      <c r="N136" s="214">
        <v>2.1121259999999999E-2</v>
      </c>
    </row>
    <row r="137" spans="1:14" x14ac:dyDescent="0.25">
      <c r="A137" s="283" t="s">
        <v>215</v>
      </c>
      <c r="B137" s="284">
        <v>39.216584529999999</v>
      </c>
      <c r="C137" s="284">
        <v>12.786801109999999</v>
      </c>
      <c r="D137" s="284">
        <v>0.42125573999999999</v>
      </c>
      <c r="E137" s="23"/>
      <c r="F137" s="283" t="s">
        <v>199</v>
      </c>
      <c r="G137" s="284">
        <v>4.5650540300000007</v>
      </c>
      <c r="H137" s="284">
        <v>8.1496793899999993</v>
      </c>
      <c r="I137" s="284">
        <v>5.4336619500000003</v>
      </c>
      <c r="J137" s="160"/>
      <c r="K137" s="283" t="s">
        <v>24</v>
      </c>
      <c r="L137" s="284">
        <v>0</v>
      </c>
      <c r="M137" s="284">
        <v>0</v>
      </c>
      <c r="N137" s="284">
        <v>1.9115009999999998E-2</v>
      </c>
    </row>
    <row r="138" spans="1:14" x14ac:dyDescent="0.25">
      <c r="A138" s="123" t="s">
        <v>165</v>
      </c>
      <c r="B138" s="214">
        <v>0</v>
      </c>
      <c r="C138" s="214">
        <v>4.0707999999999999E-4</v>
      </c>
      <c r="D138" s="214">
        <v>0.40465009000000002</v>
      </c>
      <c r="E138" s="23"/>
      <c r="F138" s="123" t="s">
        <v>258</v>
      </c>
      <c r="G138" s="214">
        <v>5.6323854299999994</v>
      </c>
      <c r="H138" s="214">
        <v>7.7619465999999999</v>
      </c>
      <c r="I138" s="214">
        <v>5.1955982499999998</v>
      </c>
      <c r="J138" s="160"/>
      <c r="K138" s="123" t="s">
        <v>106</v>
      </c>
      <c r="L138" s="214">
        <v>6.8879019999999999E-2</v>
      </c>
      <c r="M138" s="214">
        <v>7.4468010000000001E-2</v>
      </c>
      <c r="N138" s="214">
        <v>1.6641310000000003E-2</v>
      </c>
    </row>
    <row r="139" spans="1:14" x14ac:dyDescent="0.25">
      <c r="A139" s="283" t="s">
        <v>106</v>
      </c>
      <c r="B139" s="284">
        <v>0</v>
      </c>
      <c r="C139" s="284">
        <v>1.1205399999999999E-3</v>
      </c>
      <c r="D139" s="284">
        <v>0.38872670000000004</v>
      </c>
      <c r="E139" s="23"/>
      <c r="F139" s="283" t="s">
        <v>202</v>
      </c>
      <c r="G139" s="284">
        <v>4.1839892999999995</v>
      </c>
      <c r="H139" s="284">
        <v>3.9563110400000001</v>
      </c>
      <c r="I139" s="284">
        <v>5.1845655599999994</v>
      </c>
      <c r="J139" s="160"/>
      <c r="K139" s="283" t="s">
        <v>223</v>
      </c>
      <c r="L139" s="284">
        <v>2.5857443900000003</v>
      </c>
      <c r="M139" s="284">
        <v>6.3296530000000004E-2</v>
      </c>
      <c r="N139" s="284">
        <v>1.6354069999999998E-2</v>
      </c>
    </row>
    <row r="140" spans="1:14" x14ac:dyDescent="0.25">
      <c r="A140" s="123" t="s">
        <v>24</v>
      </c>
      <c r="B140" s="214">
        <v>0.18014622</v>
      </c>
      <c r="C140" s="214">
        <v>0.44807321999999999</v>
      </c>
      <c r="D140" s="214">
        <v>0.35357593999999998</v>
      </c>
      <c r="E140" s="23"/>
      <c r="F140" s="123" t="s">
        <v>98</v>
      </c>
      <c r="G140" s="214">
        <v>9.1108860700000012</v>
      </c>
      <c r="H140" s="214">
        <v>10.641665079999999</v>
      </c>
      <c r="I140" s="214">
        <v>4.96603525</v>
      </c>
      <c r="J140" s="160"/>
      <c r="K140" s="123" t="s">
        <v>40</v>
      </c>
      <c r="L140" s="214">
        <v>0</v>
      </c>
      <c r="M140" s="214">
        <v>0</v>
      </c>
      <c r="N140" s="214">
        <v>1.415314E-2</v>
      </c>
    </row>
    <row r="141" spans="1:14" x14ac:dyDescent="0.25">
      <c r="A141" s="283" t="s">
        <v>144</v>
      </c>
      <c r="B141" s="284">
        <v>0.16340251</v>
      </c>
      <c r="C141" s="284">
        <v>0.22483306</v>
      </c>
      <c r="D141" s="284">
        <v>0.33013433000000003</v>
      </c>
      <c r="E141" s="23"/>
      <c r="F141" s="283" t="s">
        <v>213</v>
      </c>
      <c r="G141" s="284">
        <v>1.4149959599999999</v>
      </c>
      <c r="H141" s="284">
        <v>23.87147173</v>
      </c>
      <c r="I141" s="284">
        <v>4.8481741700000001</v>
      </c>
      <c r="J141" s="160"/>
      <c r="K141" s="283" t="s">
        <v>227</v>
      </c>
      <c r="L141" s="284">
        <v>1.2756750000000001E-2</v>
      </c>
      <c r="M141" s="284">
        <v>0</v>
      </c>
      <c r="N141" s="284">
        <v>1.3535760000000001E-2</v>
      </c>
    </row>
    <row r="142" spans="1:14" x14ac:dyDescent="0.25">
      <c r="A142" s="123" t="s">
        <v>149</v>
      </c>
      <c r="B142" s="214">
        <v>0.95086349000000003</v>
      </c>
      <c r="C142" s="214">
        <v>0.78765388000000003</v>
      </c>
      <c r="D142" s="214">
        <v>0.32915759</v>
      </c>
      <c r="E142" s="23"/>
      <c r="F142" s="123" t="s">
        <v>173</v>
      </c>
      <c r="G142" s="214">
        <v>4.9716039099999998</v>
      </c>
      <c r="H142" s="214">
        <v>8.0156997499999996</v>
      </c>
      <c r="I142" s="214">
        <v>4.8211358899999999</v>
      </c>
      <c r="J142" s="160"/>
      <c r="K142" s="123" t="s">
        <v>93</v>
      </c>
      <c r="L142" s="214">
        <v>0.12435591</v>
      </c>
      <c r="M142" s="214">
        <v>2.1877319999999999E-2</v>
      </c>
      <c r="N142" s="214">
        <v>1.1414000000000001E-2</v>
      </c>
    </row>
    <row r="143" spans="1:14" x14ac:dyDescent="0.25">
      <c r="A143" s="283" t="s">
        <v>133</v>
      </c>
      <c r="B143" s="284">
        <v>0.59634645999999991</v>
      </c>
      <c r="C143" s="284">
        <v>0.86628658999999997</v>
      </c>
      <c r="D143" s="284">
        <v>0.32812253000000002</v>
      </c>
      <c r="E143" s="23"/>
      <c r="F143" s="283" t="s">
        <v>255</v>
      </c>
      <c r="G143" s="284">
        <v>2.6865329</v>
      </c>
      <c r="H143" s="284">
        <v>5.0614639600000002</v>
      </c>
      <c r="I143" s="284">
        <v>4.7445963300000003</v>
      </c>
      <c r="J143" s="160"/>
      <c r="K143" s="283" t="s">
        <v>45</v>
      </c>
      <c r="L143" s="284">
        <v>0.12718151999999999</v>
      </c>
      <c r="M143" s="284">
        <v>1.0849590000000001E-2</v>
      </c>
      <c r="N143" s="284">
        <v>1.0035489999999999E-2</v>
      </c>
    </row>
    <row r="144" spans="1:14" x14ac:dyDescent="0.25">
      <c r="A144" s="123" t="s">
        <v>185</v>
      </c>
      <c r="B144" s="214">
        <v>9.5230284399999992</v>
      </c>
      <c r="C144" s="214">
        <v>0.83889999000000004</v>
      </c>
      <c r="D144" s="214">
        <v>0.31949686999999999</v>
      </c>
      <c r="E144" s="23"/>
      <c r="F144" s="123" t="s">
        <v>227</v>
      </c>
      <c r="G144" s="214">
        <v>3.2747520400000001</v>
      </c>
      <c r="H144" s="214">
        <v>3.9652212499999999</v>
      </c>
      <c r="I144" s="214">
        <v>4.6483545199999998</v>
      </c>
      <c r="J144" s="160"/>
      <c r="K144" s="123" t="s">
        <v>74</v>
      </c>
      <c r="L144" s="214">
        <v>0.14716399999999999</v>
      </c>
      <c r="M144" s="214">
        <v>6.6557000000000009E-4</v>
      </c>
      <c r="N144" s="214">
        <v>8.8064900000000002E-3</v>
      </c>
    </row>
    <row r="145" spans="1:14" x14ac:dyDescent="0.25">
      <c r="A145" s="283" t="s">
        <v>138</v>
      </c>
      <c r="B145" s="284">
        <v>0.23595984</v>
      </c>
      <c r="C145" s="284">
        <v>3.5068401200000001</v>
      </c>
      <c r="D145" s="284">
        <v>0.28962539000000004</v>
      </c>
      <c r="E145" s="23"/>
      <c r="F145" s="283" t="s">
        <v>185</v>
      </c>
      <c r="G145" s="284">
        <v>2.5627248300000001</v>
      </c>
      <c r="H145" s="284">
        <v>2.4163371499999999</v>
      </c>
      <c r="I145" s="284">
        <v>4.6401792300000002</v>
      </c>
      <c r="J145" s="160"/>
      <c r="K145" s="283" t="s">
        <v>244</v>
      </c>
      <c r="L145" s="284">
        <v>7.7282700000000006E-3</v>
      </c>
      <c r="M145" s="284">
        <v>9.4280900000000001E-3</v>
      </c>
      <c r="N145" s="284">
        <v>8.2452399999999992E-3</v>
      </c>
    </row>
    <row r="146" spans="1:14" x14ac:dyDescent="0.25">
      <c r="A146" s="123" t="s">
        <v>186</v>
      </c>
      <c r="B146" s="214">
        <v>0.1724339</v>
      </c>
      <c r="C146" s="214">
        <v>3.5283488300000001</v>
      </c>
      <c r="D146" s="214">
        <v>0.28791317999999999</v>
      </c>
      <c r="E146" s="23"/>
      <c r="F146" s="123" t="s">
        <v>243</v>
      </c>
      <c r="G146" s="214">
        <v>1.61821134</v>
      </c>
      <c r="H146" s="214">
        <v>1.8967060500000001</v>
      </c>
      <c r="I146" s="214">
        <v>4.4700906600000003</v>
      </c>
      <c r="J146" s="160"/>
      <c r="K146" s="123" t="s">
        <v>36</v>
      </c>
      <c r="L146" s="214">
        <v>1.27E-4</v>
      </c>
      <c r="M146" s="214">
        <v>6.6067000000000001E-3</v>
      </c>
      <c r="N146" s="214">
        <v>6.9208400000000002E-3</v>
      </c>
    </row>
    <row r="147" spans="1:14" x14ac:dyDescent="0.25">
      <c r="A147" s="283" t="s">
        <v>173</v>
      </c>
      <c r="B147" s="284">
        <v>0.27215587000000002</v>
      </c>
      <c r="C147" s="284">
        <v>0.53167664000000003</v>
      </c>
      <c r="D147" s="284">
        <v>0.21762371</v>
      </c>
      <c r="E147" s="23"/>
      <c r="F147" s="283" t="s">
        <v>6</v>
      </c>
      <c r="G147" s="284">
        <v>2.7374446800000003</v>
      </c>
      <c r="H147" s="284">
        <v>3.2693054700000004</v>
      </c>
      <c r="I147" s="284">
        <v>4.3973732699999992</v>
      </c>
      <c r="J147" s="160"/>
      <c r="K147" s="283" t="s">
        <v>191</v>
      </c>
      <c r="L147" s="284">
        <v>0</v>
      </c>
      <c r="M147" s="284">
        <v>7.0387499999999999E-3</v>
      </c>
      <c r="N147" s="284">
        <v>6.5325499999999998E-3</v>
      </c>
    </row>
    <row r="148" spans="1:14" x14ac:dyDescent="0.25">
      <c r="A148" s="123" t="s">
        <v>77</v>
      </c>
      <c r="B148" s="214">
        <v>0.33655986999999998</v>
      </c>
      <c r="C148" s="214">
        <v>0.11738604</v>
      </c>
      <c r="D148" s="214">
        <v>0.20869762</v>
      </c>
      <c r="E148" s="23"/>
      <c r="F148" s="123" t="s">
        <v>224</v>
      </c>
      <c r="G148" s="214">
        <v>2.4047583599999998</v>
      </c>
      <c r="H148" s="214">
        <v>3.4703376100000001</v>
      </c>
      <c r="I148" s="214">
        <v>3.8532669799999999</v>
      </c>
      <c r="J148" s="160"/>
      <c r="K148" s="123" t="s">
        <v>140</v>
      </c>
      <c r="L148" s="214">
        <v>4.096814E-2</v>
      </c>
      <c r="M148" s="214">
        <v>1.5274930000000001E-2</v>
      </c>
      <c r="N148" s="214">
        <v>5.5760100000000002E-3</v>
      </c>
    </row>
    <row r="149" spans="1:14" x14ac:dyDescent="0.25">
      <c r="A149" s="283" t="s">
        <v>203</v>
      </c>
      <c r="B149" s="284">
        <v>1.16139123</v>
      </c>
      <c r="C149" s="284">
        <v>2.348395E-2</v>
      </c>
      <c r="D149" s="284">
        <v>0.19045317</v>
      </c>
      <c r="E149" s="23"/>
      <c r="F149" s="283" t="s">
        <v>156</v>
      </c>
      <c r="G149" s="284">
        <v>2.9830446099999999</v>
      </c>
      <c r="H149" s="284">
        <v>1.5500524499999999</v>
      </c>
      <c r="I149" s="284">
        <v>3.84655323</v>
      </c>
      <c r="J149" s="160"/>
      <c r="K149" s="283" t="s">
        <v>136</v>
      </c>
      <c r="L149" s="284">
        <v>9.6097700000000001E-3</v>
      </c>
      <c r="M149" s="284">
        <v>2.3036520000000001E-2</v>
      </c>
      <c r="N149" s="284">
        <v>5.2685600000000003E-3</v>
      </c>
    </row>
    <row r="150" spans="1:14" x14ac:dyDescent="0.25">
      <c r="A150" s="123" t="s">
        <v>539</v>
      </c>
      <c r="B150" s="214">
        <v>0.24843336999999999</v>
      </c>
      <c r="C150" s="214">
        <v>1.1616543300000002</v>
      </c>
      <c r="D150" s="214">
        <v>0.18873585000000001</v>
      </c>
      <c r="E150" s="23"/>
      <c r="F150" s="123" t="s">
        <v>83</v>
      </c>
      <c r="G150" s="214">
        <v>4.4291707000000002</v>
      </c>
      <c r="H150" s="214">
        <v>4.0701261300000002</v>
      </c>
      <c r="I150" s="214">
        <v>3.7877099599999999</v>
      </c>
      <c r="J150" s="160"/>
      <c r="K150" s="123" t="s">
        <v>137</v>
      </c>
      <c r="L150" s="214">
        <v>1.1363800000000002E-3</v>
      </c>
      <c r="M150" s="214">
        <v>1.0742149999999999E-2</v>
      </c>
      <c r="N150" s="214">
        <v>5.1496000000000007E-3</v>
      </c>
    </row>
    <row r="151" spans="1:14" x14ac:dyDescent="0.25">
      <c r="A151" s="283" t="s">
        <v>206</v>
      </c>
      <c r="B151" s="284">
        <v>0.20432164000000003</v>
      </c>
      <c r="C151" s="284">
        <v>0.27104665</v>
      </c>
      <c r="D151" s="284">
        <v>0.17921820999999999</v>
      </c>
      <c r="E151" s="23"/>
      <c r="F151" s="283" t="s">
        <v>31</v>
      </c>
      <c r="G151" s="284">
        <v>3.12467491</v>
      </c>
      <c r="H151" s="284">
        <v>5.6868681399999996</v>
      </c>
      <c r="I151" s="284">
        <v>3.7307423499999999</v>
      </c>
      <c r="J151" s="160"/>
      <c r="K151" s="283" t="s">
        <v>161</v>
      </c>
      <c r="L151" s="284">
        <v>3.6466699999999999E-3</v>
      </c>
      <c r="M151" s="284">
        <v>5.9687E-4</v>
      </c>
      <c r="N151" s="284">
        <v>5.1475600000000007E-3</v>
      </c>
    </row>
    <row r="152" spans="1:14" x14ac:dyDescent="0.25">
      <c r="A152" s="123" t="s">
        <v>208</v>
      </c>
      <c r="B152" s="214">
        <v>1.9795439999999997E-2</v>
      </c>
      <c r="C152" s="214">
        <v>0.60250199999999998</v>
      </c>
      <c r="D152" s="214">
        <v>0.16123338000000001</v>
      </c>
      <c r="E152" s="23"/>
      <c r="F152" s="123" t="s">
        <v>247</v>
      </c>
      <c r="G152" s="214">
        <v>1.52786402</v>
      </c>
      <c r="H152" s="214">
        <v>3.22217061</v>
      </c>
      <c r="I152" s="214">
        <v>3.30690032</v>
      </c>
      <c r="J152" s="160"/>
      <c r="K152" s="123" t="s">
        <v>31</v>
      </c>
      <c r="L152" s="214">
        <v>1.3351979999999999E-2</v>
      </c>
      <c r="M152" s="214">
        <v>5.3869499999999997E-3</v>
      </c>
      <c r="N152" s="214">
        <v>4.6517600000000004E-3</v>
      </c>
    </row>
    <row r="153" spans="1:14" x14ac:dyDescent="0.25">
      <c r="A153" s="283" t="s">
        <v>153</v>
      </c>
      <c r="B153" s="284">
        <v>0</v>
      </c>
      <c r="C153" s="284">
        <v>0</v>
      </c>
      <c r="D153" s="284">
        <v>0.15009317000000003</v>
      </c>
      <c r="E153" s="23"/>
      <c r="F153" s="283" t="s">
        <v>163</v>
      </c>
      <c r="G153" s="284">
        <v>2.6823689700000002</v>
      </c>
      <c r="H153" s="284">
        <v>3.9456188399999998</v>
      </c>
      <c r="I153" s="284">
        <v>3.1020986699999997</v>
      </c>
      <c r="J153" s="160"/>
      <c r="K153" s="283" t="s">
        <v>156</v>
      </c>
      <c r="L153" s="284">
        <v>0</v>
      </c>
      <c r="M153" s="284">
        <v>0</v>
      </c>
      <c r="N153" s="284">
        <v>4.0083300000000001E-3</v>
      </c>
    </row>
    <row r="154" spans="1:14" x14ac:dyDescent="0.25">
      <c r="A154" s="123" t="s">
        <v>27</v>
      </c>
      <c r="B154" s="214">
        <v>0.51329104999999997</v>
      </c>
      <c r="C154" s="214">
        <v>0.18186173999999999</v>
      </c>
      <c r="D154" s="214">
        <v>0.14102657000000002</v>
      </c>
      <c r="E154" s="23"/>
      <c r="F154" s="123" t="s">
        <v>223</v>
      </c>
      <c r="G154" s="214">
        <v>2.5507676299999997</v>
      </c>
      <c r="H154" s="214">
        <v>2.8563423299999999</v>
      </c>
      <c r="I154" s="214">
        <v>3.0902877100000001</v>
      </c>
      <c r="J154" s="160"/>
      <c r="K154" s="123" t="s">
        <v>163</v>
      </c>
      <c r="L154" s="214">
        <v>3.946993E-2</v>
      </c>
      <c r="M154" s="214">
        <v>3.5645620000000003E-2</v>
      </c>
      <c r="N154" s="214">
        <v>3.41179E-3</v>
      </c>
    </row>
    <row r="155" spans="1:14" x14ac:dyDescent="0.25">
      <c r="A155" s="283" t="s">
        <v>243</v>
      </c>
      <c r="B155" s="284">
        <v>0.19632601999999999</v>
      </c>
      <c r="C155" s="284">
        <v>1.375648E-2</v>
      </c>
      <c r="D155" s="284">
        <v>0.13708792</v>
      </c>
      <c r="E155" s="23"/>
      <c r="F155" s="283" t="s">
        <v>141</v>
      </c>
      <c r="G155" s="284">
        <v>1.4334686799999998</v>
      </c>
      <c r="H155" s="284">
        <v>2.0855446999999998</v>
      </c>
      <c r="I155" s="284">
        <v>2.97620665</v>
      </c>
      <c r="J155" s="160"/>
      <c r="K155" s="283" t="s">
        <v>102</v>
      </c>
      <c r="L155" s="284">
        <v>7.7510389999999998E-2</v>
      </c>
      <c r="M155" s="284">
        <v>0</v>
      </c>
      <c r="N155" s="284">
        <v>3.3095999999999998E-3</v>
      </c>
    </row>
    <row r="156" spans="1:14" x14ac:dyDescent="0.25">
      <c r="A156" s="123" t="s">
        <v>32</v>
      </c>
      <c r="B156" s="214">
        <v>3.9020059999999995E-2</v>
      </c>
      <c r="C156" s="214">
        <v>0.14336754999999998</v>
      </c>
      <c r="D156" s="214">
        <v>0.13175094000000001</v>
      </c>
      <c r="E156" s="23"/>
      <c r="F156" s="123" t="s">
        <v>84</v>
      </c>
      <c r="G156" s="214">
        <v>3.9316629999999998E-2</v>
      </c>
      <c r="H156" s="214">
        <v>5.6728995400000004</v>
      </c>
      <c r="I156" s="214">
        <v>2.9577422599999998</v>
      </c>
      <c r="J156" s="160"/>
      <c r="K156" s="123" t="s">
        <v>37</v>
      </c>
      <c r="L156" s="214">
        <v>4.9950000000000003E-3</v>
      </c>
      <c r="M156" s="214">
        <v>2.6035659999999999E-2</v>
      </c>
      <c r="N156" s="214">
        <v>3.03061E-3</v>
      </c>
    </row>
    <row r="157" spans="1:14" x14ac:dyDescent="0.25">
      <c r="A157" s="283" t="s">
        <v>234</v>
      </c>
      <c r="B157" s="284">
        <v>0.12002525999999999</v>
      </c>
      <c r="C157" s="284">
        <v>3.3941829999999999E-2</v>
      </c>
      <c r="D157" s="284">
        <v>0.12834438000000001</v>
      </c>
      <c r="E157" s="23"/>
      <c r="F157" s="283" t="s">
        <v>112</v>
      </c>
      <c r="G157" s="284">
        <v>0.15175035000000001</v>
      </c>
      <c r="H157" s="284">
        <v>1.9547566000000001</v>
      </c>
      <c r="I157" s="284">
        <v>2.9096917200000001</v>
      </c>
      <c r="J157" s="160"/>
      <c r="K157" s="283" t="s">
        <v>159</v>
      </c>
      <c r="L157" s="284">
        <v>4.2737199999999999E-3</v>
      </c>
      <c r="M157" s="284">
        <v>7.4547399999999996E-3</v>
      </c>
      <c r="N157" s="284">
        <v>2.5099499999999999E-3</v>
      </c>
    </row>
    <row r="158" spans="1:14" x14ac:dyDescent="0.25">
      <c r="A158" s="123" t="s">
        <v>92</v>
      </c>
      <c r="B158" s="214">
        <v>0.90781856000000005</v>
      </c>
      <c r="C158" s="214">
        <v>6.5600809999999996E-2</v>
      </c>
      <c r="D158" s="214">
        <v>0.1209158</v>
      </c>
      <c r="E158" s="23"/>
      <c r="F158" s="123" t="s">
        <v>254</v>
      </c>
      <c r="G158" s="214">
        <v>1.81727247</v>
      </c>
      <c r="H158" s="214">
        <v>5.6099385799999997</v>
      </c>
      <c r="I158" s="214">
        <v>2.8426613700000001</v>
      </c>
      <c r="J158" s="160"/>
      <c r="K158" s="123" t="s">
        <v>28</v>
      </c>
      <c r="L158" s="214">
        <v>2.62108E-3</v>
      </c>
      <c r="M158" s="214">
        <v>4.2256300000000002E-3</v>
      </c>
      <c r="N158" s="214">
        <v>2.2277500000000001E-3</v>
      </c>
    </row>
    <row r="159" spans="1:14" x14ac:dyDescent="0.25">
      <c r="A159" s="283" t="s">
        <v>91</v>
      </c>
      <c r="B159" s="284">
        <v>0</v>
      </c>
      <c r="C159" s="284">
        <v>0</v>
      </c>
      <c r="D159" s="284">
        <v>0.11593508999999999</v>
      </c>
      <c r="E159" s="23"/>
      <c r="F159" s="283" t="s">
        <v>150</v>
      </c>
      <c r="G159" s="284">
        <v>3.4686230499999997</v>
      </c>
      <c r="H159" s="284">
        <v>4.4336244100000002</v>
      </c>
      <c r="I159" s="284">
        <v>2.8253438599999998</v>
      </c>
      <c r="J159" s="160"/>
      <c r="K159" s="283" t="s">
        <v>138</v>
      </c>
      <c r="L159" s="284">
        <v>2.9065750000000001E-2</v>
      </c>
      <c r="M159" s="284">
        <v>1.594332E-2</v>
      </c>
      <c r="N159" s="284">
        <v>2.0561500000000001E-3</v>
      </c>
    </row>
    <row r="160" spans="1:14" x14ac:dyDescent="0.25">
      <c r="A160" s="123" t="s">
        <v>232</v>
      </c>
      <c r="B160" s="214">
        <v>0.47981597999999998</v>
      </c>
      <c r="C160" s="214">
        <v>0.11912022999999999</v>
      </c>
      <c r="D160" s="214">
        <v>0.11073652</v>
      </c>
      <c r="E160" s="23"/>
      <c r="F160" s="123" t="s">
        <v>89</v>
      </c>
      <c r="G160" s="214">
        <v>5.5625053600000003</v>
      </c>
      <c r="H160" s="214">
        <v>3.9678967300000001</v>
      </c>
      <c r="I160" s="214">
        <v>2.6031693499999999</v>
      </c>
      <c r="J160" s="160"/>
      <c r="K160" s="123" t="s">
        <v>21</v>
      </c>
      <c r="L160" s="214">
        <v>6.3239300000000002E-3</v>
      </c>
      <c r="M160" s="214">
        <v>2.2163E-4</v>
      </c>
      <c r="N160" s="214">
        <v>2.0203E-3</v>
      </c>
    </row>
    <row r="161" spans="1:14" x14ac:dyDescent="0.25">
      <c r="A161" s="283" t="s">
        <v>246</v>
      </c>
      <c r="B161" s="284">
        <v>4.6049920000000001E-2</v>
      </c>
      <c r="C161" s="284">
        <v>0.35549359000000003</v>
      </c>
      <c r="D161" s="284">
        <v>0.10873491</v>
      </c>
      <c r="E161" s="23"/>
      <c r="F161" s="283" t="s">
        <v>188</v>
      </c>
      <c r="G161" s="284">
        <v>4.0430101299999999</v>
      </c>
      <c r="H161" s="284">
        <v>5.1819066100000004</v>
      </c>
      <c r="I161" s="284">
        <v>2.5922769799999998</v>
      </c>
      <c r="J161" s="160"/>
      <c r="K161" s="283" t="s">
        <v>176</v>
      </c>
      <c r="L161" s="284">
        <v>0</v>
      </c>
      <c r="M161" s="284">
        <v>2.9114800000000001E-3</v>
      </c>
      <c r="N161" s="284">
        <v>1.79214E-3</v>
      </c>
    </row>
    <row r="162" spans="1:14" x14ac:dyDescent="0.25">
      <c r="A162" s="123" t="s">
        <v>176</v>
      </c>
      <c r="B162" s="214">
        <v>0</v>
      </c>
      <c r="C162" s="214">
        <v>0</v>
      </c>
      <c r="D162" s="214">
        <v>0.10418844000000001</v>
      </c>
      <c r="E162" s="23"/>
      <c r="F162" s="123" t="s">
        <v>193</v>
      </c>
      <c r="G162" s="214">
        <v>1.5425793700000001</v>
      </c>
      <c r="H162" s="214">
        <v>3.0598300599999999</v>
      </c>
      <c r="I162" s="214">
        <v>2.5483759199999998</v>
      </c>
      <c r="J162" s="160"/>
      <c r="K162" s="123" t="s">
        <v>139</v>
      </c>
      <c r="L162" s="214">
        <v>4.9569999999999996E-3</v>
      </c>
      <c r="M162" s="214">
        <v>9.7681000000000005E-4</v>
      </c>
      <c r="N162" s="214">
        <v>1.65296E-3</v>
      </c>
    </row>
    <row r="163" spans="1:14" x14ac:dyDescent="0.25">
      <c r="A163" s="283" t="s">
        <v>227</v>
      </c>
      <c r="B163" s="284">
        <v>8.5267665399999988</v>
      </c>
      <c r="C163" s="284">
        <v>5.5348669999999996E-2</v>
      </c>
      <c r="D163" s="284">
        <v>0.10229027</v>
      </c>
      <c r="E163" s="23"/>
      <c r="F163" s="283" t="s">
        <v>113</v>
      </c>
      <c r="G163" s="284">
        <v>4.1015255000000002</v>
      </c>
      <c r="H163" s="284">
        <v>3.30583436</v>
      </c>
      <c r="I163" s="284">
        <v>2.4290064600000001</v>
      </c>
      <c r="J163" s="160"/>
      <c r="K163" s="283" t="s">
        <v>113</v>
      </c>
      <c r="L163" s="284">
        <v>1.3346199999999999E-3</v>
      </c>
      <c r="M163" s="284">
        <v>1.6155490000000002E-2</v>
      </c>
      <c r="N163" s="284">
        <v>1.51315E-3</v>
      </c>
    </row>
    <row r="164" spans="1:14" x14ac:dyDescent="0.25">
      <c r="A164" s="123" t="s">
        <v>167</v>
      </c>
      <c r="B164" s="214">
        <v>0</v>
      </c>
      <c r="C164" s="214">
        <v>0</v>
      </c>
      <c r="D164" s="214">
        <v>8.9791049999999997E-2</v>
      </c>
      <c r="E164" s="23"/>
      <c r="F164" s="123" t="s">
        <v>205</v>
      </c>
      <c r="G164" s="214">
        <v>3.2734653499999999</v>
      </c>
      <c r="H164" s="214">
        <v>4.4627643200000007</v>
      </c>
      <c r="I164" s="214">
        <v>2.4287251200000002</v>
      </c>
      <c r="J164" s="160"/>
      <c r="K164" s="123" t="s">
        <v>71</v>
      </c>
      <c r="L164" s="214">
        <v>0</v>
      </c>
      <c r="M164" s="214">
        <v>0</v>
      </c>
      <c r="N164" s="214">
        <v>1.495E-3</v>
      </c>
    </row>
    <row r="165" spans="1:14" x14ac:dyDescent="0.25">
      <c r="A165" s="283" t="s">
        <v>236</v>
      </c>
      <c r="B165" s="284">
        <v>0.10091972</v>
      </c>
      <c r="C165" s="284">
        <v>0.45697714</v>
      </c>
      <c r="D165" s="284">
        <v>8.4248229999999993E-2</v>
      </c>
      <c r="E165" s="23"/>
      <c r="F165" s="283" t="s">
        <v>144</v>
      </c>
      <c r="G165" s="284">
        <v>2.2469345000000001</v>
      </c>
      <c r="H165" s="284">
        <v>4.2927204800000007</v>
      </c>
      <c r="I165" s="284">
        <v>2.39100863</v>
      </c>
      <c r="J165" s="160"/>
      <c r="K165" s="283" t="s">
        <v>59</v>
      </c>
      <c r="L165" s="284">
        <v>3.4443200000000003E-3</v>
      </c>
      <c r="M165" s="284">
        <v>0.15753325000000001</v>
      </c>
      <c r="N165" s="284">
        <v>1.1708399999999998E-3</v>
      </c>
    </row>
    <row r="166" spans="1:14" x14ac:dyDescent="0.25">
      <c r="A166" s="123" t="s">
        <v>93</v>
      </c>
      <c r="B166" s="214">
        <v>0</v>
      </c>
      <c r="C166" s="214">
        <v>0.53319457999999997</v>
      </c>
      <c r="D166" s="214">
        <v>8.2545050000000009E-2</v>
      </c>
      <c r="E166" s="23"/>
      <c r="F166" s="123" t="s">
        <v>138</v>
      </c>
      <c r="G166" s="214">
        <v>2.0130766000000002</v>
      </c>
      <c r="H166" s="214">
        <v>2.2221068900000001</v>
      </c>
      <c r="I166" s="214">
        <v>2.38374219</v>
      </c>
      <c r="J166" s="160"/>
      <c r="K166" s="123" t="s">
        <v>89</v>
      </c>
      <c r="L166" s="214">
        <v>9.5904400000000004E-3</v>
      </c>
      <c r="M166" s="214">
        <v>1.1900999999999999E-3</v>
      </c>
      <c r="N166" s="214">
        <v>1.0675599999999999E-3</v>
      </c>
    </row>
    <row r="167" spans="1:14" x14ac:dyDescent="0.25">
      <c r="A167" s="283" t="s">
        <v>141</v>
      </c>
      <c r="B167" s="284">
        <v>1.546465E-2</v>
      </c>
      <c r="C167" s="284">
        <v>7.4145679999999992E-2</v>
      </c>
      <c r="D167" s="284">
        <v>7.6433289999999987E-2</v>
      </c>
      <c r="E167" s="23"/>
      <c r="F167" s="283" t="s">
        <v>17</v>
      </c>
      <c r="G167" s="284">
        <v>1.9033923700000002</v>
      </c>
      <c r="H167" s="284">
        <v>2.59256435</v>
      </c>
      <c r="I167" s="284">
        <v>2.3830358299999999</v>
      </c>
      <c r="J167" s="160"/>
      <c r="K167" s="283" t="s">
        <v>97</v>
      </c>
      <c r="L167" s="284">
        <v>9.7107999999999986E-3</v>
      </c>
      <c r="M167" s="284">
        <v>3.9169719999999998E-2</v>
      </c>
      <c r="N167" s="284">
        <v>1.04192E-3</v>
      </c>
    </row>
    <row r="168" spans="1:14" x14ac:dyDescent="0.25">
      <c r="A168" s="123" t="s">
        <v>119</v>
      </c>
      <c r="B168" s="214">
        <v>4.5151300000000005E-2</v>
      </c>
      <c r="C168" s="214">
        <v>6.9666099999999998E-3</v>
      </c>
      <c r="D168" s="214">
        <v>6.9250350000000002E-2</v>
      </c>
      <c r="E168" s="23"/>
      <c r="F168" s="123" t="s">
        <v>207</v>
      </c>
      <c r="G168" s="214">
        <v>0.80070917000000008</v>
      </c>
      <c r="H168" s="214">
        <v>1.7546666000000002</v>
      </c>
      <c r="I168" s="214">
        <v>2.0885407499999999</v>
      </c>
      <c r="J168" s="160"/>
      <c r="K168" s="123" t="s">
        <v>23</v>
      </c>
      <c r="L168" s="214">
        <v>4.5921800000000004E-3</v>
      </c>
      <c r="M168" s="214">
        <v>3.5630999999999998E-4</v>
      </c>
      <c r="N168" s="214">
        <v>9.2755999999999991E-4</v>
      </c>
    </row>
    <row r="169" spans="1:14" x14ac:dyDescent="0.25">
      <c r="A169" s="283" t="s">
        <v>247</v>
      </c>
      <c r="B169" s="284">
        <v>0.10978592</v>
      </c>
      <c r="C169" s="284">
        <v>3.3503110000000003E-2</v>
      </c>
      <c r="D169" s="284">
        <v>6.9122699999999995E-2</v>
      </c>
      <c r="E169" s="23"/>
      <c r="F169" s="283" t="s">
        <v>93</v>
      </c>
      <c r="G169" s="284">
        <v>0.77140568000000009</v>
      </c>
      <c r="H169" s="284">
        <v>1.3649512399999999</v>
      </c>
      <c r="I169" s="284">
        <v>1.9740157700000001</v>
      </c>
      <c r="J169" s="160"/>
      <c r="K169" s="283" t="s">
        <v>25</v>
      </c>
      <c r="L169" s="284">
        <v>0</v>
      </c>
      <c r="M169" s="284">
        <v>0</v>
      </c>
      <c r="N169" s="284">
        <v>8.0599999999999997E-4</v>
      </c>
    </row>
    <row r="170" spans="1:14" x14ac:dyDescent="0.25">
      <c r="A170" s="123" t="s">
        <v>253</v>
      </c>
      <c r="B170" s="214">
        <v>3.4801100000000002E-3</v>
      </c>
      <c r="C170" s="214">
        <v>2.264888E-2</v>
      </c>
      <c r="D170" s="214">
        <v>5.6934600000000002E-2</v>
      </c>
      <c r="E170" s="23"/>
      <c r="F170" s="123" t="s">
        <v>11</v>
      </c>
      <c r="G170" s="214">
        <v>1.2074855099999999</v>
      </c>
      <c r="H170" s="214">
        <v>1.3331532099999999</v>
      </c>
      <c r="I170" s="214">
        <v>1.93754549</v>
      </c>
      <c r="J170" s="160"/>
      <c r="K170" s="123" t="s">
        <v>32</v>
      </c>
      <c r="L170" s="214">
        <v>7.8938000000000001E-4</v>
      </c>
      <c r="M170" s="214">
        <v>9.5434820000000004E-2</v>
      </c>
      <c r="N170" s="214">
        <v>7.9588E-4</v>
      </c>
    </row>
    <row r="171" spans="1:14" x14ac:dyDescent="0.25">
      <c r="A171" s="283" t="s">
        <v>75</v>
      </c>
      <c r="B171" s="284">
        <v>0</v>
      </c>
      <c r="C171" s="284">
        <v>0</v>
      </c>
      <c r="D171" s="284">
        <v>5.6045499999999998E-2</v>
      </c>
      <c r="E171" s="23"/>
      <c r="F171" s="283" t="s">
        <v>139</v>
      </c>
      <c r="G171" s="284">
        <v>2.2536455899999996</v>
      </c>
      <c r="H171" s="284">
        <v>2.5860437599999999</v>
      </c>
      <c r="I171" s="284">
        <v>1.92187964</v>
      </c>
      <c r="J171" s="160"/>
      <c r="K171" s="283" t="s">
        <v>4</v>
      </c>
      <c r="L171" s="284">
        <v>0</v>
      </c>
      <c r="M171" s="284">
        <v>2.2005049999999998E-2</v>
      </c>
      <c r="N171" s="284">
        <v>6.0948000000000003E-4</v>
      </c>
    </row>
    <row r="172" spans="1:14" x14ac:dyDescent="0.25">
      <c r="A172" s="123" t="s">
        <v>69</v>
      </c>
      <c r="B172" s="214">
        <v>0</v>
      </c>
      <c r="C172" s="214">
        <v>0</v>
      </c>
      <c r="D172" s="214">
        <v>5.563121E-2</v>
      </c>
      <c r="E172" s="23"/>
      <c r="F172" s="123" t="s">
        <v>61</v>
      </c>
      <c r="G172" s="214">
        <v>2.8088328199999997</v>
      </c>
      <c r="H172" s="214">
        <v>2.3718766900000001</v>
      </c>
      <c r="I172" s="214">
        <v>1.8297674399999999</v>
      </c>
      <c r="J172" s="160"/>
      <c r="K172" s="123" t="s">
        <v>145</v>
      </c>
      <c r="L172" s="214">
        <v>0</v>
      </c>
      <c r="M172" s="214">
        <v>7.9846669999999995E-2</v>
      </c>
      <c r="N172" s="214">
        <v>5.8538999999999998E-4</v>
      </c>
    </row>
    <row r="173" spans="1:14" x14ac:dyDescent="0.25">
      <c r="A173" s="283" t="s">
        <v>72</v>
      </c>
      <c r="B173" s="284">
        <v>0</v>
      </c>
      <c r="C173" s="284">
        <v>0</v>
      </c>
      <c r="D173" s="284">
        <v>5.0557019999999994E-2</v>
      </c>
      <c r="E173" s="23"/>
      <c r="F173" s="283" t="s">
        <v>187</v>
      </c>
      <c r="G173" s="284">
        <v>2.5117577500000001</v>
      </c>
      <c r="H173" s="284">
        <v>3.39231244</v>
      </c>
      <c r="I173" s="284">
        <v>1.7731717199999999</v>
      </c>
      <c r="J173" s="160"/>
      <c r="K173" s="283" t="s">
        <v>17</v>
      </c>
      <c r="L173" s="284">
        <v>5.8500000000000002E-4</v>
      </c>
      <c r="M173" s="284">
        <v>0</v>
      </c>
      <c r="N173" s="284">
        <v>5.2127E-4</v>
      </c>
    </row>
    <row r="174" spans="1:14" x14ac:dyDescent="0.25">
      <c r="A174" s="123" t="s">
        <v>136</v>
      </c>
      <c r="B174" s="214">
        <v>9.1776820000000009E-2</v>
      </c>
      <c r="C174" s="214">
        <v>0.80573222999999994</v>
      </c>
      <c r="D174" s="214">
        <v>4.7437739999999999E-2</v>
      </c>
      <c r="E174" s="23"/>
      <c r="F174" s="123" t="s">
        <v>19</v>
      </c>
      <c r="G174" s="214">
        <v>1.1737282499999999</v>
      </c>
      <c r="H174" s="214">
        <v>2.0092364200000001</v>
      </c>
      <c r="I174" s="214">
        <v>1.7707430800000001</v>
      </c>
      <c r="J174" s="160"/>
      <c r="K174" s="123" t="s">
        <v>26</v>
      </c>
      <c r="L174" s="214">
        <v>1.27E-4</v>
      </c>
      <c r="M174" s="214">
        <v>2.1653800000000002E-3</v>
      </c>
      <c r="N174" s="214">
        <v>4.9739000000000001E-4</v>
      </c>
    </row>
    <row r="175" spans="1:14" x14ac:dyDescent="0.25">
      <c r="A175" s="283" t="s">
        <v>207</v>
      </c>
      <c r="B175" s="284">
        <v>2.9984110000000001E-2</v>
      </c>
      <c r="C175" s="284">
        <v>7.447587E-2</v>
      </c>
      <c r="D175" s="284">
        <v>4.6557220000000003E-2</v>
      </c>
      <c r="E175" s="23"/>
      <c r="F175" s="283" t="s">
        <v>43</v>
      </c>
      <c r="G175" s="284">
        <v>1.7945992200000001</v>
      </c>
      <c r="H175" s="284">
        <v>2.6012061499999999</v>
      </c>
      <c r="I175" s="284">
        <v>1.7422108600000001</v>
      </c>
      <c r="J175" s="160"/>
      <c r="K175" s="283" t="s">
        <v>67</v>
      </c>
      <c r="L175" s="284">
        <v>1.0000000000000001E-5</v>
      </c>
      <c r="M175" s="284">
        <v>0</v>
      </c>
      <c r="N175" s="284">
        <v>4.6979000000000004E-4</v>
      </c>
    </row>
    <row r="176" spans="1:14" x14ac:dyDescent="0.25">
      <c r="A176" s="123" t="s">
        <v>113</v>
      </c>
      <c r="B176" s="214">
        <v>0.46576472999999996</v>
      </c>
      <c r="C176" s="214">
        <v>2.8853918799999998</v>
      </c>
      <c r="D176" s="214">
        <v>3.8620750000000002E-2</v>
      </c>
      <c r="E176" s="23"/>
      <c r="F176" s="123" t="s">
        <v>208</v>
      </c>
      <c r="G176" s="214">
        <v>0.35923834999999998</v>
      </c>
      <c r="H176" s="214">
        <v>0.77519757</v>
      </c>
      <c r="I176" s="214">
        <v>1.6922383300000001</v>
      </c>
      <c r="J176" s="160"/>
      <c r="K176" s="123" t="s">
        <v>49</v>
      </c>
      <c r="L176" s="214">
        <v>0</v>
      </c>
      <c r="M176" s="214">
        <v>0</v>
      </c>
      <c r="N176" s="214">
        <v>4.6421E-4</v>
      </c>
    </row>
    <row r="177" spans="1:14" x14ac:dyDescent="0.25">
      <c r="A177" s="283" t="s">
        <v>241</v>
      </c>
      <c r="B177" s="284">
        <v>4.4175799999999999E-3</v>
      </c>
      <c r="C177" s="284">
        <v>3.211253E-2</v>
      </c>
      <c r="D177" s="284">
        <v>3.7916760000000001E-2</v>
      </c>
      <c r="E177" s="23"/>
      <c r="F177" s="283" t="s">
        <v>191</v>
      </c>
      <c r="G177" s="284">
        <v>7.6419199999999993E-2</v>
      </c>
      <c r="H177" s="284">
        <v>0.55246256999999999</v>
      </c>
      <c r="I177" s="284">
        <v>1.6140946699999998</v>
      </c>
      <c r="J177" s="160"/>
      <c r="K177" s="283" t="s">
        <v>124</v>
      </c>
      <c r="L177" s="284">
        <v>0</v>
      </c>
      <c r="M177" s="284">
        <v>0</v>
      </c>
      <c r="N177" s="284">
        <v>4.1800000000000002E-4</v>
      </c>
    </row>
    <row r="178" spans="1:14" x14ac:dyDescent="0.25">
      <c r="A178" s="123" t="s">
        <v>252</v>
      </c>
      <c r="B178" s="214">
        <v>0.51697079000000001</v>
      </c>
      <c r="C178" s="214">
        <v>0.25007045</v>
      </c>
      <c r="D178" s="214">
        <v>3.4996650000000004E-2</v>
      </c>
      <c r="E178" s="23"/>
      <c r="F178" s="123" t="s">
        <v>74</v>
      </c>
      <c r="G178" s="214">
        <v>1.9899224099999999</v>
      </c>
      <c r="H178" s="214">
        <v>5.1573705900000002</v>
      </c>
      <c r="I178" s="214">
        <v>1.59620129</v>
      </c>
      <c r="J178" s="160"/>
      <c r="K178" s="123" t="s">
        <v>153</v>
      </c>
      <c r="L178" s="214">
        <v>4.3681999999999998E-4</v>
      </c>
      <c r="M178" s="214">
        <v>1.28115E-3</v>
      </c>
      <c r="N178" s="214">
        <v>3.6083999999999997E-4</v>
      </c>
    </row>
    <row r="179" spans="1:14" x14ac:dyDescent="0.25">
      <c r="A179" s="283" t="s">
        <v>137</v>
      </c>
      <c r="B179" s="284">
        <v>2.2290999999999998E-2</v>
      </c>
      <c r="C179" s="284">
        <v>3.0389360000000001E-2</v>
      </c>
      <c r="D179" s="284">
        <v>2.617162E-2</v>
      </c>
      <c r="E179" s="23"/>
      <c r="F179" s="283" t="s">
        <v>92</v>
      </c>
      <c r="G179" s="284">
        <v>1.38681575</v>
      </c>
      <c r="H179" s="284">
        <v>0.52451376000000005</v>
      </c>
      <c r="I179" s="284">
        <v>1.51038154</v>
      </c>
      <c r="J179" s="160"/>
      <c r="K179" s="283" t="s">
        <v>46</v>
      </c>
      <c r="L179" s="284">
        <v>0</v>
      </c>
      <c r="M179" s="284">
        <v>0</v>
      </c>
      <c r="N179" s="284">
        <v>2.8357999999999996E-4</v>
      </c>
    </row>
    <row r="180" spans="1:14" x14ac:dyDescent="0.25">
      <c r="A180" s="123" t="s">
        <v>21</v>
      </c>
      <c r="B180" s="214">
        <v>2.5225733300000002</v>
      </c>
      <c r="C180" s="214">
        <v>2.98901219</v>
      </c>
      <c r="D180" s="214">
        <v>2.3742300000000001E-2</v>
      </c>
      <c r="E180" s="23"/>
      <c r="F180" s="123" t="s">
        <v>71</v>
      </c>
      <c r="G180" s="214">
        <v>0</v>
      </c>
      <c r="H180" s="214">
        <v>0</v>
      </c>
      <c r="I180" s="214">
        <v>1.4437027</v>
      </c>
      <c r="J180" s="160"/>
      <c r="K180" s="123" t="s">
        <v>88</v>
      </c>
      <c r="L180" s="214">
        <v>0</v>
      </c>
      <c r="M180" s="214">
        <v>2.7891999999999999E-4</v>
      </c>
      <c r="N180" s="214">
        <v>1.8025999999999999E-4</v>
      </c>
    </row>
    <row r="181" spans="1:14" x14ac:dyDescent="0.25">
      <c r="A181" s="283" t="s">
        <v>121</v>
      </c>
      <c r="B181" s="284">
        <v>0</v>
      </c>
      <c r="C181" s="284">
        <v>0</v>
      </c>
      <c r="D181" s="284">
        <v>2.2381000000000002E-2</v>
      </c>
      <c r="E181" s="23"/>
      <c r="F181" s="283" t="s">
        <v>40</v>
      </c>
      <c r="G181" s="284">
        <v>0</v>
      </c>
      <c r="H181" s="284">
        <v>1.3499373400000001</v>
      </c>
      <c r="I181" s="284">
        <v>1.2061603000000001</v>
      </c>
      <c r="J181" s="160"/>
      <c r="K181" s="283" t="s">
        <v>132</v>
      </c>
      <c r="L181" s="284">
        <v>3.5685260000000003E-2</v>
      </c>
      <c r="M181" s="284">
        <v>1.003E-3</v>
      </c>
      <c r="N181" s="284">
        <v>1.0275E-4</v>
      </c>
    </row>
    <row r="182" spans="1:14" x14ac:dyDescent="0.25">
      <c r="A182" s="123" t="s">
        <v>239</v>
      </c>
      <c r="B182" s="214">
        <v>7.0700970000000002E-2</v>
      </c>
      <c r="C182" s="214">
        <v>0.39119747999999999</v>
      </c>
      <c r="D182" s="214">
        <v>1.9367740000000001E-2</v>
      </c>
      <c r="E182" s="23"/>
      <c r="F182" s="123" t="s">
        <v>91</v>
      </c>
      <c r="G182" s="214">
        <v>1.4400178700000001</v>
      </c>
      <c r="H182" s="214">
        <v>0.84487869999999998</v>
      </c>
      <c r="I182" s="214">
        <v>1.125799</v>
      </c>
      <c r="J182" s="160"/>
      <c r="K182" s="123" t="s">
        <v>79</v>
      </c>
      <c r="L182" s="214">
        <v>0</v>
      </c>
      <c r="M182" s="214">
        <v>0</v>
      </c>
      <c r="N182" s="214">
        <v>7.5430000000000001E-5</v>
      </c>
    </row>
    <row r="183" spans="1:14" x14ac:dyDescent="0.25">
      <c r="A183" s="283" t="s">
        <v>89</v>
      </c>
      <c r="B183" s="284">
        <v>0</v>
      </c>
      <c r="C183" s="284">
        <v>2.3363000000000004E-3</v>
      </c>
      <c r="D183" s="284">
        <v>1.742585E-2</v>
      </c>
      <c r="E183" s="23"/>
      <c r="F183" s="283" t="s">
        <v>55</v>
      </c>
      <c r="G183" s="284">
        <v>3.6839799999999999E-3</v>
      </c>
      <c r="H183" s="284">
        <v>0.39958269000000002</v>
      </c>
      <c r="I183" s="284">
        <v>1.0807236299999998</v>
      </c>
      <c r="J183" s="160"/>
      <c r="K183" s="283" t="s">
        <v>33</v>
      </c>
      <c r="L183" s="284">
        <v>2.5945600000000001E-3</v>
      </c>
      <c r="M183" s="284">
        <v>6.3310800000000002E-3</v>
      </c>
      <c r="N183" s="284">
        <v>6.7219999999999997E-5</v>
      </c>
    </row>
    <row r="184" spans="1:14" x14ac:dyDescent="0.25">
      <c r="A184" s="123" t="s">
        <v>45</v>
      </c>
      <c r="B184" s="214">
        <v>0</v>
      </c>
      <c r="C184" s="214">
        <v>2.7958199999999999E-2</v>
      </c>
      <c r="D184" s="214">
        <v>1.699434E-2</v>
      </c>
      <c r="E184" s="23"/>
      <c r="F184" s="123" t="s">
        <v>241</v>
      </c>
      <c r="G184" s="214">
        <v>3.4877140099999999</v>
      </c>
      <c r="H184" s="214">
        <v>1.9442349099999998</v>
      </c>
      <c r="I184" s="214">
        <v>1.0644011200000001</v>
      </c>
      <c r="J184" s="160"/>
      <c r="K184" s="123" t="s">
        <v>22</v>
      </c>
      <c r="L184" s="214">
        <v>3.8042000000000002E-4</v>
      </c>
      <c r="M184" s="214">
        <v>7.1249300000000007E-3</v>
      </c>
      <c r="N184" s="214">
        <v>5.8709999999999999E-5</v>
      </c>
    </row>
    <row r="185" spans="1:14" x14ac:dyDescent="0.25">
      <c r="A185" s="283" t="s">
        <v>139</v>
      </c>
      <c r="B185" s="284">
        <v>3.9535100000000004E-3</v>
      </c>
      <c r="C185" s="284">
        <v>0.14912394000000001</v>
      </c>
      <c r="D185" s="284">
        <v>1.3469360000000001E-2</v>
      </c>
      <c r="E185" s="23"/>
      <c r="F185" s="283" t="s">
        <v>140</v>
      </c>
      <c r="G185" s="284">
        <v>0.93472394999999997</v>
      </c>
      <c r="H185" s="284">
        <v>0.42909363</v>
      </c>
      <c r="I185" s="284">
        <v>1.0434846200000001</v>
      </c>
      <c r="J185" s="160"/>
      <c r="K185" s="283" t="s">
        <v>1</v>
      </c>
      <c r="L185" s="284">
        <v>0</v>
      </c>
      <c r="M185" s="284">
        <v>0</v>
      </c>
      <c r="N185" s="284">
        <v>0</v>
      </c>
    </row>
    <row r="186" spans="1:14" x14ac:dyDescent="0.25">
      <c r="A186" s="123" t="s">
        <v>254</v>
      </c>
      <c r="B186" s="214">
        <v>6.9261149999999994E-2</v>
      </c>
      <c r="C186" s="214">
        <v>1.9798299999999998E-2</v>
      </c>
      <c r="D186" s="214">
        <v>1.3198620000000001E-2</v>
      </c>
      <c r="E186" s="23"/>
      <c r="F186" s="123" t="s">
        <v>136</v>
      </c>
      <c r="G186" s="214">
        <v>0.78033892000000005</v>
      </c>
      <c r="H186" s="214">
        <v>0.84592418000000003</v>
      </c>
      <c r="I186" s="214">
        <v>0.96181618999999996</v>
      </c>
      <c r="J186" s="160"/>
      <c r="K186" s="123" t="s">
        <v>2</v>
      </c>
      <c r="L186" s="214">
        <v>0</v>
      </c>
      <c r="M186" s="214">
        <v>0</v>
      </c>
      <c r="N186" s="214">
        <v>0</v>
      </c>
    </row>
    <row r="187" spans="1:14" x14ac:dyDescent="0.25">
      <c r="A187" s="283" t="s">
        <v>66</v>
      </c>
      <c r="B187" s="284">
        <v>0.12914353000000001</v>
      </c>
      <c r="C187" s="284">
        <v>1.02314E-2</v>
      </c>
      <c r="D187" s="284">
        <v>1.1403659999999999E-2</v>
      </c>
      <c r="E187" s="23"/>
      <c r="F187" s="283" t="s">
        <v>95</v>
      </c>
      <c r="G187" s="284">
        <v>0.44526861000000001</v>
      </c>
      <c r="H187" s="284">
        <v>0.51973990999999997</v>
      </c>
      <c r="I187" s="284">
        <v>0.92341781000000001</v>
      </c>
      <c r="J187" s="160"/>
      <c r="K187" s="283" t="s">
        <v>3</v>
      </c>
      <c r="L187" s="284">
        <v>0</v>
      </c>
      <c r="M187" s="284">
        <v>2.4208400000000001E-3</v>
      </c>
      <c r="N187" s="284">
        <v>0</v>
      </c>
    </row>
    <row r="188" spans="1:14" x14ac:dyDescent="0.25">
      <c r="A188" s="123" t="s">
        <v>23</v>
      </c>
      <c r="B188" s="214">
        <v>1.6867460000000001E-2</v>
      </c>
      <c r="C188" s="214">
        <v>0.49880457</v>
      </c>
      <c r="D188" s="214">
        <v>7.9850300000000006E-3</v>
      </c>
      <c r="E188" s="23"/>
      <c r="F188" s="123" t="s">
        <v>10</v>
      </c>
      <c r="G188" s="214">
        <v>0.13781097</v>
      </c>
      <c r="H188" s="214">
        <v>0.24501618999999999</v>
      </c>
      <c r="I188" s="214">
        <v>0.80917766000000002</v>
      </c>
      <c r="J188" s="160"/>
      <c r="K188" s="123" t="s">
        <v>5</v>
      </c>
      <c r="L188" s="214">
        <v>0</v>
      </c>
      <c r="M188" s="214">
        <v>0</v>
      </c>
      <c r="N188" s="214">
        <v>0</v>
      </c>
    </row>
    <row r="189" spans="1:14" x14ac:dyDescent="0.25">
      <c r="A189" s="283" t="s">
        <v>126</v>
      </c>
      <c r="B189" s="284">
        <v>3.3424000000000003E-4</v>
      </c>
      <c r="C189" s="284">
        <v>4.1056000000000003E-4</v>
      </c>
      <c r="D189" s="284">
        <v>7.4758999999999997E-3</v>
      </c>
      <c r="E189" s="23"/>
      <c r="F189" s="283" t="s">
        <v>101</v>
      </c>
      <c r="G189" s="284">
        <v>1.1473048600000002</v>
      </c>
      <c r="H189" s="284">
        <v>0.95416967000000008</v>
      </c>
      <c r="I189" s="284">
        <v>0.77152180000000004</v>
      </c>
      <c r="J189" s="160"/>
      <c r="K189" s="283" t="s">
        <v>6</v>
      </c>
      <c r="L189" s="284">
        <v>0</v>
      </c>
      <c r="M189" s="284">
        <v>1.6683E-4</v>
      </c>
      <c r="N189" s="284">
        <v>0</v>
      </c>
    </row>
    <row r="190" spans="1:14" x14ac:dyDescent="0.25">
      <c r="A190" s="123" t="s">
        <v>19</v>
      </c>
      <c r="B190" s="214">
        <v>0</v>
      </c>
      <c r="C190" s="214">
        <v>2.6736740000000002E-2</v>
      </c>
      <c r="D190" s="214">
        <v>6.4985299999999998E-3</v>
      </c>
      <c r="E190" s="23"/>
      <c r="F190" s="123" t="s">
        <v>0</v>
      </c>
      <c r="G190" s="214">
        <v>0.30759999999999998</v>
      </c>
      <c r="H190" s="214">
        <v>0.74505622999999999</v>
      </c>
      <c r="I190" s="214">
        <v>0.72811113000000005</v>
      </c>
      <c r="J190" s="160"/>
      <c r="K190" s="123" t="s">
        <v>7</v>
      </c>
      <c r="L190" s="214">
        <v>0</v>
      </c>
      <c r="M190" s="214">
        <v>0.12990325</v>
      </c>
      <c r="N190" s="214">
        <v>0</v>
      </c>
    </row>
    <row r="191" spans="1:14" x14ac:dyDescent="0.25">
      <c r="A191" s="283" t="s">
        <v>47</v>
      </c>
      <c r="B191" s="284">
        <v>0</v>
      </c>
      <c r="C191" s="284">
        <v>2.5579999999999999E-3</v>
      </c>
      <c r="D191" s="284">
        <v>5.7600000000000004E-3</v>
      </c>
      <c r="E191" s="23"/>
      <c r="F191" s="283" t="s">
        <v>118</v>
      </c>
      <c r="G191" s="284">
        <v>0.26311291999999997</v>
      </c>
      <c r="H191" s="284">
        <v>0.35248425</v>
      </c>
      <c r="I191" s="284">
        <v>0.70445427000000005</v>
      </c>
      <c r="J191" s="160"/>
      <c r="K191" s="283" t="s">
        <v>8</v>
      </c>
      <c r="L191" s="284">
        <v>0</v>
      </c>
      <c r="M191" s="284">
        <v>0</v>
      </c>
      <c r="N191" s="284">
        <v>0</v>
      </c>
    </row>
    <row r="192" spans="1:14" x14ac:dyDescent="0.25">
      <c r="A192" s="123" t="s">
        <v>59</v>
      </c>
      <c r="B192" s="214">
        <v>0.20047951</v>
      </c>
      <c r="C192" s="214">
        <v>3.7886429999999999E-2</v>
      </c>
      <c r="D192" s="214">
        <v>5.29927E-3</v>
      </c>
      <c r="E192" s="23"/>
      <c r="F192" s="123" t="s">
        <v>96</v>
      </c>
      <c r="G192" s="214">
        <v>0.25529179000000002</v>
      </c>
      <c r="H192" s="214">
        <v>0.54728193999999997</v>
      </c>
      <c r="I192" s="214">
        <v>0.67111507999999997</v>
      </c>
      <c r="J192" s="160"/>
      <c r="K192" s="123" t="s">
        <v>10</v>
      </c>
      <c r="L192" s="214">
        <v>0</v>
      </c>
      <c r="M192" s="214">
        <v>5.1400000000000003E-4</v>
      </c>
      <c r="N192" s="214">
        <v>0</v>
      </c>
    </row>
    <row r="193" spans="1:14" x14ac:dyDescent="0.25">
      <c r="A193" s="283" t="s">
        <v>17</v>
      </c>
      <c r="B193" s="284">
        <v>2.66146E-3</v>
      </c>
      <c r="C193" s="284">
        <v>0</v>
      </c>
      <c r="D193" s="284">
        <v>3.8918099999999999E-3</v>
      </c>
      <c r="E193" s="23"/>
      <c r="F193" s="283" t="s">
        <v>111</v>
      </c>
      <c r="G193" s="284">
        <v>0.74593818000000001</v>
      </c>
      <c r="H193" s="284">
        <v>1.27116527</v>
      </c>
      <c r="I193" s="284">
        <v>0.64912499000000001</v>
      </c>
      <c r="J193" s="160"/>
      <c r="K193" s="283" t="s">
        <v>11</v>
      </c>
      <c r="L193" s="284">
        <v>0</v>
      </c>
      <c r="M193" s="284">
        <v>0</v>
      </c>
      <c r="N193" s="284">
        <v>0</v>
      </c>
    </row>
    <row r="194" spans="1:14" x14ac:dyDescent="0.25">
      <c r="A194" s="123" t="s">
        <v>4</v>
      </c>
      <c r="B194" s="214">
        <v>0.86907285999999995</v>
      </c>
      <c r="C194" s="214">
        <v>5.4986379999999994E-2</v>
      </c>
      <c r="D194" s="214">
        <v>3.3154999999999999E-3</v>
      </c>
      <c r="E194" s="23"/>
      <c r="F194" s="123" t="s">
        <v>126</v>
      </c>
      <c r="G194" s="214">
        <v>0.50785038000000005</v>
      </c>
      <c r="H194" s="214">
        <v>0.73377154</v>
      </c>
      <c r="I194" s="214">
        <v>0.62845238000000003</v>
      </c>
      <c r="J194" s="160"/>
      <c r="K194" s="123" t="s">
        <v>12</v>
      </c>
      <c r="L194" s="214">
        <v>7.2007000000000006E-4</v>
      </c>
      <c r="M194" s="214">
        <v>6.5636949999999999E-2</v>
      </c>
      <c r="N194" s="214">
        <v>0</v>
      </c>
    </row>
    <row r="195" spans="1:14" x14ac:dyDescent="0.25">
      <c r="A195" s="283" t="s">
        <v>179</v>
      </c>
      <c r="B195" s="284">
        <v>0.75286626000000001</v>
      </c>
      <c r="C195" s="284">
        <v>0</v>
      </c>
      <c r="D195" s="284">
        <v>3.1523200000000001E-3</v>
      </c>
      <c r="E195" s="23"/>
      <c r="F195" s="283" t="s">
        <v>90</v>
      </c>
      <c r="G195" s="284">
        <v>0.88164693000000005</v>
      </c>
      <c r="H195" s="284">
        <v>0.74190328999999999</v>
      </c>
      <c r="I195" s="284">
        <v>0.57557368999999992</v>
      </c>
      <c r="J195" s="160"/>
      <c r="K195" s="283" t="s">
        <v>13</v>
      </c>
      <c r="L195" s="284">
        <v>5.5840000000000004E-3</v>
      </c>
      <c r="M195" s="284">
        <v>0</v>
      </c>
      <c r="N195" s="284">
        <v>0</v>
      </c>
    </row>
    <row r="196" spans="1:14" x14ac:dyDescent="0.25">
      <c r="A196" s="123" t="s">
        <v>8</v>
      </c>
      <c r="B196" s="214">
        <v>1.048351E-2</v>
      </c>
      <c r="C196" s="214">
        <v>0.19106334999999999</v>
      </c>
      <c r="D196" s="214">
        <v>2.9902399999999999E-3</v>
      </c>
      <c r="E196" s="23"/>
      <c r="F196" s="123" t="s">
        <v>42</v>
      </c>
      <c r="G196" s="214">
        <v>0.18846278</v>
      </c>
      <c r="H196" s="214">
        <v>0.20576232999999999</v>
      </c>
      <c r="I196" s="214">
        <v>0.55225181999999995</v>
      </c>
      <c r="J196" s="160"/>
      <c r="K196" s="123" t="s">
        <v>14</v>
      </c>
      <c r="L196" s="214">
        <v>0</v>
      </c>
      <c r="M196" s="214">
        <v>0</v>
      </c>
      <c r="N196" s="214">
        <v>0</v>
      </c>
    </row>
    <row r="197" spans="1:14" x14ac:dyDescent="0.25">
      <c r="A197" s="283" t="s">
        <v>40</v>
      </c>
      <c r="B197" s="284">
        <v>0</v>
      </c>
      <c r="C197" s="284">
        <v>0</v>
      </c>
      <c r="D197" s="284">
        <v>2.29663E-3</v>
      </c>
      <c r="E197" s="23"/>
      <c r="F197" s="283" t="s">
        <v>102</v>
      </c>
      <c r="G197" s="284">
        <v>0.10989442999999999</v>
      </c>
      <c r="H197" s="284">
        <v>0.32366487999999999</v>
      </c>
      <c r="I197" s="284">
        <v>0.54528975999999996</v>
      </c>
      <c r="J197" s="160"/>
      <c r="K197" s="283" t="s">
        <v>16</v>
      </c>
      <c r="L197" s="284">
        <v>0</v>
      </c>
      <c r="M197" s="284">
        <v>0</v>
      </c>
      <c r="N197" s="284">
        <v>0</v>
      </c>
    </row>
    <row r="198" spans="1:14" x14ac:dyDescent="0.25">
      <c r="A198" s="123" t="s">
        <v>63</v>
      </c>
      <c r="B198" s="214">
        <v>0</v>
      </c>
      <c r="C198" s="214">
        <v>0</v>
      </c>
      <c r="D198" s="214">
        <v>1.73967E-3</v>
      </c>
      <c r="E198" s="23"/>
      <c r="F198" s="123" t="s">
        <v>253</v>
      </c>
      <c r="G198" s="214">
        <v>0.34784807000000001</v>
      </c>
      <c r="H198" s="214">
        <v>0.23956321</v>
      </c>
      <c r="I198" s="214">
        <v>0.54368684999999994</v>
      </c>
      <c r="J198" s="160"/>
      <c r="K198" s="123" t="s">
        <v>18</v>
      </c>
      <c r="L198" s="214">
        <v>0</v>
      </c>
      <c r="M198" s="214">
        <v>0</v>
      </c>
      <c r="N198" s="214">
        <v>0</v>
      </c>
    </row>
    <row r="199" spans="1:14" x14ac:dyDescent="0.25">
      <c r="A199" s="283" t="s">
        <v>3</v>
      </c>
      <c r="B199" s="284">
        <v>7.9529700000000002E-3</v>
      </c>
      <c r="C199" s="284">
        <v>0</v>
      </c>
      <c r="D199" s="284">
        <v>1.5698800000000001E-3</v>
      </c>
      <c r="E199" s="23"/>
      <c r="F199" s="283" t="s">
        <v>190</v>
      </c>
      <c r="G199" s="284">
        <v>14.061982859999999</v>
      </c>
      <c r="H199" s="284">
        <v>1.2468700800000001</v>
      </c>
      <c r="I199" s="284">
        <v>0.47399813000000002</v>
      </c>
      <c r="J199" s="160"/>
      <c r="K199" s="283" t="s">
        <v>19</v>
      </c>
      <c r="L199" s="284">
        <v>1.9349999999999999E-4</v>
      </c>
      <c r="M199" s="284">
        <v>1.1883900000000001E-3</v>
      </c>
      <c r="N199" s="284">
        <v>0</v>
      </c>
    </row>
    <row r="200" spans="1:14" x14ac:dyDescent="0.25">
      <c r="A200" s="123" t="s">
        <v>90</v>
      </c>
      <c r="B200" s="214">
        <v>0</v>
      </c>
      <c r="C200" s="214">
        <v>4.9046800000000007E-3</v>
      </c>
      <c r="D200" s="214">
        <v>1.55309E-3</v>
      </c>
      <c r="E200" s="23"/>
      <c r="F200" s="123" t="s">
        <v>56</v>
      </c>
      <c r="G200" s="214">
        <v>0.51996609000000005</v>
      </c>
      <c r="H200" s="214">
        <v>6.1994170000000001E-2</v>
      </c>
      <c r="I200" s="214">
        <v>0.44930045000000002</v>
      </c>
      <c r="J200" s="160"/>
      <c r="K200" s="123" t="s">
        <v>29</v>
      </c>
      <c r="L200" s="214">
        <v>0</v>
      </c>
      <c r="M200" s="214">
        <v>2.3047000000000001E-4</v>
      </c>
      <c r="N200" s="214">
        <v>0</v>
      </c>
    </row>
    <row r="201" spans="1:14" x14ac:dyDescent="0.25">
      <c r="A201" s="283" t="s">
        <v>6</v>
      </c>
      <c r="B201" s="284">
        <v>0.79954360000000002</v>
      </c>
      <c r="C201" s="284">
        <v>0.15609973000000002</v>
      </c>
      <c r="D201" s="284">
        <v>1.4667999999999999E-3</v>
      </c>
      <c r="E201" s="23"/>
      <c r="F201" s="283" t="s">
        <v>137</v>
      </c>
      <c r="G201" s="284">
        <v>0.44839890999999998</v>
      </c>
      <c r="H201" s="284">
        <v>0.41052172999999997</v>
      </c>
      <c r="I201" s="284">
        <v>0.36798319000000002</v>
      </c>
      <c r="J201" s="160"/>
      <c r="K201" s="283" t="s">
        <v>34</v>
      </c>
      <c r="L201" s="284">
        <v>2.9222000000000004E-4</v>
      </c>
      <c r="M201" s="284">
        <v>4.0608999999999996E-4</v>
      </c>
      <c r="N201" s="284">
        <v>0</v>
      </c>
    </row>
    <row r="202" spans="1:14" x14ac:dyDescent="0.25">
      <c r="A202" s="123" t="s">
        <v>42</v>
      </c>
      <c r="B202" s="214">
        <v>0</v>
      </c>
      <c r="C202" s="214">
        <v>0</v>
      </c>
      <c r="D202" s="214">
        <v>1.4484999999999999E-3</v>
      </c>
      <c r="E202" s="23"/>
      <c r="F202" s="123" t="s">
        <v>59</v>
      </c>
      <c r="G202" s="214">
        <v>0.72002688999999997</v>
      </c>
      <c r="H202" s="214">
        <v>0.92328688999999997</v>
      </c>
      <c r="I202" s="214">
        <v>0.36634628999999996</v>
      </c>
      <c r="J202" s="160"/>
      <c r="K202" s="123" t="s">
        <v>38</v>
      </c>
      <c r="L202" s="214">
        <v>1.4899000000000001E-2</v>
      </c>
      <c r="M202" s="214">
        <v>0</v>
      </c>
      <c r="N202" s="214">
        <v>0</v>
      </c>
    </row>
    <row r="203" spans="1:14" x14ac:dyDescent="0.25">
      <c r="A203" s="283" t="s">
        <v>166</v>
      </c>
      <c r="B203" s="284">
        <v>0</v>
      </c>
      <c r="C203" s="284">
        <v>0</v>
      </c>
      <c r="D203" s="284">
        <v>9.2210999999999997E-4</v>
      </c>
      <c r="E203" s="23"/>
      <c r="F203" s="283" t="s">
        <v>158</v>
      </c>
      <c r="G203" s="284">
        <v>4.1688545599999998</v>
      </c>
      <c r="H203" s="284">
        <v>0.80514678000000006</v>
      </c>
      <c r="I203" s="284">
        <v>0.35166466999999996</v>
      </c>
      <c r="J203" s="160"/>
      <c r="K203" s="283" t="s">
        <v>41</v>
      </c>
      <c r="L203" s="284">
        <v>0</v>
      </c>
      <c r="M203" s="284">
        <v>0</v>
      </c>
      <c r="N203" s="284">
        <v>0</v>
      </c>
    </row>
    <row r="204" spans="1:14" x14ac:dyDescent="0.25">
      <c r="A204" s="123" t="s">
        <v>82</v>
      </c>
      <c r="B204" s="214">
        <v>0</v>
      </c>
      <c r="C204" s="214">
        <v>0</v>
      </c>
      <c r="D204" s="214">
        <v>8.0000000000000004E-4</v>
      </c>
      <c r="E204" s="23"/>
      <c r="F204" s="123" t="s">
        <v>226</v>
      </c>
      <c r="G204" s="214">
        <v>2.5559099999999998E-3</v>
      </c>
      <c r="H204" s="214">
        <v>2.4937500000000001E-2</v>
      </c>
      <c r="I204" s="214">
        <v>0.34765821999999996</v>
      </c>
      <c r="J204" s="160"/>
      <c r="K204" s="123" t="s">
        <v>42</v>
      </c>
      <c r="L204" s="214">
        <v>0</v>
      </c>
      <c r="M204" s="214">
        <v>6.3799999999999999E-6</v>
      </c>
      <c r="N204" s="214">
        <v>0</v>
      </c>
    </row>
    <row r="205" spans="1:14" x14ac:dyDescent="0.25">
      <c r="A205" s="283" t="s">
        <v>101</v>
      </c>
      <c r="B205" s="284">
        <v>0</v>
      </c>
      <c r="C205" s="284">
        <v>1.2306671599999999</v>
      </c>
      <c r="D205" s="284">
        <v>7.1299999999999998E-4</v>
      </c>
      <c r="E205" s="23"/>
      <c r="F205" s="283" t="s">
        <v>153</v>
      </c>
      <c r="G205" s="284">
        <v>0.27936008000000001</v>
      </c>
      <c r="H205" s="284">
        <v>0.11005186</v>
      </c>
      <c r="I205" s="284">
        <v>0.32864984999999997</v>
      </c>
      <c r="J205" s="160"/>
      <c r="K205" s="283" t="s">
        <v>43</v>
      </c>
      <c r="L205" s="284">
        <v>0</v>
      </c>
      <c r="M205" s="284">
        <v>0</v>
      </c>
      <c r="N205" s="284">
        <v>0</v>
      </c>
    </row>
    <row r="206" spans="1:14" x14ac:dyDescent="0.25">
      <c r="A206" s="123" t="s">
        <v>33</v>
      </c>
      <c r="B206" s="214">
        <v>0.8885460799999999</v>
      </c>
      <c r="C206" s="214">
        <v>3.3560181499999997</v>
      </c>
      <c r="D206" s="214">
        <v>4.5576999999999998E-4</v>
      </c>
      <c r="E206" s="23"/>
      <c r="F206" s="123" t="s">
        <v>248</v>
      </c>
      <c r="G206" s="214">
        <v>0.28420396000000003</v>
      </c>
      <c r="H206" s="214">
        <v>0.52343669999999998</v>
      </c>
      <c r="I206" s="214">
        <v>0.31949671000000002</v>
      </c>
      <c r="J206" s="160"/>
      <c r="K206" s="123" t="s">
        <v>44</v>
      </c>
      <c r="L206" s="214">
        <v>0</v>
      </c>
      <c r="M206" s="214">
        <v>5.0009999999999997E-5</v>
      </c>
      <c r="N206" s="214">
        <v>0</v>
      </c>
    </row>
    <row r="207" spans="1:14" x14ac:dyDescent="0.25">
      <c r="A207" s="283" t="s">
        <v>81</v>
      </c>
      <c r="B207" s="284">
        <v>3.692E-3</v>
      </c>
      <c r="C207" s="284">
        <v>4.9006899999999992E-3</v>
      </c>
      <c r="D207" s="284">
        <v>4.5100000000000001E-4</v>
      </c>
      <c r="E207" s="23"/>
      <c r="F207" s="283" t="s">
        <v>162</v>
      </c>
      <c r="G207" s="284">
        <v>5.4425830000000001E-2</v>
      </c>
      <c r="H207" s="284">
        <v>1.5926180000000002E-2</v>
      </c>
      <c r="I207" s="284">
        <v>0.30777896000000005</v>
      </c>
      <c r="J207" s="160"/>
      <c r="K207" s="283" t="s">
        <v>47</v>
      </c>
      <c r="L207" s="284">
        <v>0</v>
      </c>
      <c r="M207" s="284">
        <v>0</v>
      </c>
      <c r="N207" s="284">
        <v>0</v>
      </c>
    </row>
    <row r="208" spans="1:14" x14ac:dyDescent="0.25">
      <c r="A208" s="123" t="s">
        <v>187</v>
      </c>
      <c r="B208" s="214">
        <v>1.04520203</v>
      </c>
      <c r="C208" s="214">
        <v>8.7589759999999989E-2</v>
      </c>
      <c r="D208" s="214">
        <v>4.2586000000000002E-4</v>
      </c>
      <c r="E208" s="23"/>
      <c r="F208" s="123" t="s">
        <v>77</v>
      </c>
      <c r="G208" s="214">
        <v>0.71365911999999998</v>
      </c>
      <c r="H208" s="214">
        <v>0.38551235</v>
      </c>
      <c r="I208" s="214">
        <v>0.30633730999999997</v>
      </c>
      <c r="J208" s="160"/>
      <c r="K208" s="123" t="s">
        <v>48</v>
      </c>
      <c r="L208" s="214">
        <v>0</v>
      </c>
      <c r="M208" s="214">
        <v>3.6652000000000001E-4</v>
      </c>
      <c r="N208" s="214">
        <v>0</v>
      </c>
    </row>
    <row r="209" spans="1:14" x14ac:dyDescent="0.25">
      <c r="A209" s="283" t="s">
        <v>10</v>
      </c>
      <c r="B209" s="284">
        <v>2.74083E-2</v>
      </c>
      <c r="C209" s="284">
        <v>0.11938511</v>
      </c>
      <c r="D209" s="284">
        <v>3.6566000000000002E-4</v>
      </c>
      <c r="E209" s="23"/>
      <c r="F209" s="283" t="s">
        <v>239</v>
      </c>
      <c r="G209" s="284">
        <v>0.60422519999999991</v>
      </c>
      <c r="H209" s="284">
        <v>0.79696582999999999</v>
      </c>
      <c r="I209" s="284">
        <v>0.25805271000000002</v>
      </c>
      <c r="J209" s="160"/>
      <c r="K209" s="283" t="s">
        <v>50</v>
      </c>
      <c r="L209" s="284">
        <v>0</v>
      </c>
      <c r="M209" s="284">
        <v>0</v>
      </c>
      <c r="N209" s="284">
        <v>0</v>
      </c>
    </row>
    <row r="210" spans="1:14" x14ac:dyDescent="0.25">
      <c r="A210" s="123" t="s">
        <v>0</v>
      </c>
      <c r="B210" s="214">
        <v>0</v>
      </c>
      <c r="C210" s="214">
        <v>0</v>
      </c>
      <c r="D210" s="214">
        <v>0</v>
      </c>
      <c r="E210" s="23"/>
      <c r="F210" s="123" t="s">
        <v>47</v>
      </c>
      <c r="G210" s="214">
        <v>0.23699804000000002</v>
      </c>
      <c r="H210" s="214">
        <v>0.20186917999999998</v>
      </c>
      <c r="I210" s="214">
        <v>0.25706488</v>
      </c>
      <c r="J210" s="160"/>
      <c r="K210" s="123" t="s">
        <v>51</v>
      </c>
      <c r="L210" s="214">
        <v>0</v>
      </c>
      <c r="M210" s="214">
        <v>0</v>
      </c>
      <c r="N210" s="214">
        <v>0</v>
      </c>
    </row>
    <row r="211" spans="1:14" x14ac:dyDescent="0.25">
      <c r="A211" s="283" t="s">
        <v>16</v>
      </c>
      <c r="B211" s="284">
        <v>0</v>
      </c>
      <c r="C211" s="284">
        <v>0</v>
      </c>
      <c r="D211" s="284">
        <v>0</v>
      </c>
      <c r="E211" s="23"/>
      <c r="F211" s="283" t="s">
        <v>192</v>
      </c>
      <c r="G211" s="284">
        <v>0.32666829999999997</v>
      </c>
      <c r="H211" s="284">
        <v>0.22214610999999998</v>
      </c>
      <c r="I211" s="284">
        <v>0.25108811999999997</v>
      </c>
      <c r="J211" s="160"/>
      <c r="K211" s="283" t="s">
        <v>53</v>
      </c>
      <c r="L211" s="284">
        <v>0</v>
      </c>
      <c r="M211" s="284">
        <v>0</v>
      </c>
      <c r="N211" s="284">
        <v>0</v>
      </c>
    </row>
    <row r="212" spans="1:14" x14ac:dyDescent="0.25">
      <c r="A212" s="123" t="s">
        <v>29</v>
      </c>
      <c r="B212" s="214">
        <v>1.7047200000000001E-3</v>
      </c>
      <c r="C212" s="214">
        <v>0</v>
      </c>
      <c r="D212" s="214">
        <v>0</v>
      </c>
      <c r="E212" s="23"/>
      <c r="F212" s="123" t="s">
        <v>66</v>
      </c>
      <c r="G212" s="214">
        <v>4.9556999999999997E-4</v>
      </c>
      <c r="H212" s="214">
        <v>1.73547E-3</v>
      </c>
      <c r="I212" s="214">
        <v>0.24419016000000002</v>
      </c>
      <c r="J212" s="160"/>
      <c r="K212" s="123" t="s">
        <v>55</v>
      </c>
      <c r="L212" s="214">
        <v>0</v>
      </c>
      <c r="M212" s="214">
        <v>0</v>
      </c>
      <c r="N212" s="214">
        <v>0</v>
      </c>
    </row>
    <row r="213" spans="1:14" x14ac:dyDescent="0.25">
      <c r="A213" s="283" t="s">
        <v>34</v>
      </c>
      <c r="B213" s="284">
        <v>0</v>
      </c>
      <c r="C213" s="284">
        <v>8.7467470000000005E-2</v>
      </c>
      <c r="D213" s="284">
        <v>0</v>
      </c>
      <c r="E213" s="23"/>
      <c r="F213" s="283" t="s">
        <v>53</v>
      </c>
      <c r="G213" s="284">
        <v>0.24476017</v>
      </c>
      <c r="H213" s="284">
        <v>0.11134867999999999</v>
      </c>
      <c r="I213" s="284">
        <v>0.22795803000000001</v>
      </c>
      <c r="J213" s="160"/>
      <c r="K213" s="283" t="s">
        <v>56</v>
      </c>
      <c r="L213" s="284">
        <v>0</v>
      </c>
      <c r="M213" s="284">
        <v>1.9635060000000003E-2</v>
      </c>
      <c r="N213" s="284">
        <v>0</v>
      </c>
    </row>
    <row r="214" spans="1:14" x14ac:dyDescent="0.25">
      <c r="A214" s="123" t="s">
        <v>38</v>
      </c>
      <c r="B214" s="214">
        <v>0</v>
      </c>
      <c r="C214" s="214">
        <v>0</v>
      </c>
      <c r="D214" s="214">
        <v>0</v>
      </c>
      <c r="E214" s="23"/>
      <c r="F214" s="123" t="s">
        <v>29</v>
      </c>
      <c r="G214" s="214">
        <v>0.20534273</v>
      </c>
      <c r="H214" s="214">
        <v>0.25614375</v>
      </c>
      <c r="I214" s="214">
        <v>0.2234351</v>
      </c>
      <c r="J214" s="160"/>
      <c r="K214" s="123" t="s">
        <v>57</v>
      </c>
      <c r="L214" s="214">
        <v>0</v>
      </c>
      <c r="M214" s="214">
        <v>0</v>
      </c>
      <c r="N214" s="214">
        <v>0</v>
      </c>
    </row>
    <row r="215" spans="1:14" x14ac:dyDescent="0.25">
      <c r="A215" s="283" t="s">
        <v>41</v>
      </c>
      <c r="B215" s="284">
        <v>0</v>
      </c>
      <c r="C215" s="284">
        <v>9.2620400000000009E-3</v>
      </c>
      <c r="D215" s="284">
        <v>0</v>
      </c>
      <c r="E215" s="23"/>
      <c r="F215" s="283" t="s">
        <v>18</v>
      </c>
      <c r="G215" s="284">
        <v>0.16632779</v>
      </c>
      <c r="H215" s="284">
        <v>0.30766529999999997</v>
      </c>
      <c r="I215" s="284">
        <v>0.21683111999999999</v>
      </c>
      <c r="J215" s="160"/>
      <c r="K215" s="283" t="s">
        <v>58</v>
      </c>
      <c r="L215" s="284">
        <v>0</v>
      </c>
      <c r="M215" s="284">
        <v>4.5057700000000001E-3</v>
      </c>
      <c r="N215" s="284">
        <v>0</v>
      </c>
    </row>
    <row r="216" spans="1:14" x14ac:dyDescent="0.25">
      <c r="A216" s="123" t="s">
        <v>43</v>
      </c>
      <c r="B216" s="214">
        <v>0</v>
      </c>
      <c r="C216" s="214">
        <v>0</v>
      </c>
      <c r="D216" s="214">
        <v>0</v>
      </c>
      <c r="E216" s="23"/>
      <c r="F216" s="123" t="s">
        <v>176</v>
      </c>
      <c r="G216" s="214">
        <v>5.4029180000000003E-2</v>
      </c>
      <c r="H216" s="214">
        <v>0.15857207999999998</v>
      </c>
      <c r="I216" s="214">
        <v>0.19997569000000001</v>
      </c>
      <c r="J216" s="160"/>
      <c r="K216" s="123" t="s">
        <v>60</v>
      </c>
      <c r="L216" s="214">
        <v>0</v>
      </c>
      <c r="M216" s="214">
        <v>0</v>
      </c>
      <c r="N216" s="214">
        <v>0</v>
      </c>
    </row>
    <row r="217" spans="1:14" x14ac:dyDescent="0.25">
      <c r="A217" s="283" t="s">
        <v>44</v>
      </c>
      <c r="B217" s="284">
        <v>0</v>
      </c>
      <c r="C217" s="284">
        <v>0</v>
      </c>
      <c r="D217" s="284">
        <v>0</v>
      </c>
      <c r="E217" s="23"/>
      <c r="F217" s="283" t="s">
        <v>44</v>
      </c>
      <c r="G217" s="284">
        <v>0.15820645999999999</v>
      </c>
      <c r="H217" s="284">
        <v>1.359143E-2</v>
      </c>
      <c r="I217" s="284">
        <v>0.19982489000000001</v>
      </c>
      <c r="J217" s="160"/>
      <c r="K217" s="283" t="s">
        <v>62</v>
      </c>
      <c r="L217" s="284">
        <v>0</v>
      </c>
      <c r="M217" s="284">
        <v>0</v>
      </c>
      <c r="N217" s="284">
        <v>0</v>
      </c>
    </row>
    <row r="218" spans="1:14" x14ac:dyDescent="0.25">
      <c r="A218" s="123" t="s">
        <v>46</v>
      </c>
      <c r="B218" s="214">
        <v>0</v>
      </c>
      <c r="C218" s="214">
        <v>0</v>
      </c>
      <c r="D218" s="214">
        <v>0</v>
      </c>
      <c r="E218" s="23"/>
      <c r="F218" s="123" t="s">
        <v>186</v>
      </c>
      <c r="G218" s="214">
        <v>1.8363863600000001</v>
      </c>
      <c r="H218" s="214">
        <v>0.28344361000000001</v>
      </c>
      <c r="I218" s="214">
        <v>0.15884208999999999</v>
      </c>
      <c r="J218" s="160"/>
      <c r="K218" s="123" t="s">
        <v>63</v>
      </c>
      <c r="L218" s="214">
        <v>2.2799999999999999E-3</v>
      </c>
      <c r="M218" s="214">
        <v>0</v>
      </c>
      <c r="N218" s="214">
        <v>0</v>
      </c>
    </row>
    <row r="219" spans="1:14" x14ac:dyDescent="0.25">
      <c r="A219" s="283" t="s">
        <v>48</v>
      </c>
      <c r="B219" s="284">
        <v>0</v>
      </c>
      <c r="C219" s="284">
        <v>0</v>
      </c>
      <c r="D219" s="284">
        <v>0</v>
      </c>
      <c r="E219" s="23"/>
      <c r="F219" s="283" t="s">
        <v>164</v>
      </c>
      <c r="G219" s="284">
        <v>3.3543989999999996E-2</v>
      </c>
      <c r="H219" s="284">
        <v>7.0260299999999999E-3</v>
      </c>
      <c r="I219" s="284">
        <v>0.1311621</v>
      </c>
      <c r="J219" s="160"/>
      <c r="K219" s="283" t="s">
        <v>65</v>
      </c>
      <c r="L219" s="284">
        <v>0</v>
      </c>
      <c r="M219" s="284">
        <v>0</v>
      </c>
      <c r="N219" s="284">
        <v>0</v>
      </c>
    </row>
    <row r="220" spans="1:14" x14ac:dyDescent="0.25">
      <c r="A220" s="123" t="s">
        <v>49</v>
      </c>
      <c r="B220" s="214">
        <v>0</v>
      </c>
      <c r="C220" s="214">
        <v>0</v>
      </c>
      <c r="D220" s="214">
        <v>0</v>
      </c>
      <c r="E220" s="23"/>
      <c r="F220" s="123" t="s">
        <v>48</v>
      </c>
      <c r="G220" s="214">
        <v>0.30667884000000001</v>
      </c>
      <c r="H220" s="214">
        <v>0.32225121000000001</v>
      </c>
      <c r="I220" s="214">
        <v>0.11585059</v>
      </c>
      <c r="J220" s="160"/>
      <c r="K220" s="123" t="s">
        <v>66</v>
      </c>
      <c r="L220" s="214">
        <v>0</v>
      </c>
      <c r="M220" s="214">
        <v>0</v>
      </c>
      <c r="N220" s="214">
        <v>0</v>
      </c>
    </row>
    <row r="221" spans="1:14" x14ac:dyDescent="0.25">
      <c r="A221" s="283" t="s">
        <v>51</v>
      </c>
      <c r="B221" s="284">
        <v>0</v>
      </c>
      <c r="C221" s="284">
        <v>0</v>
      </c>
      <c r="D221" s="284">
        <v>0</v>
      </c>
      <c r="E221" s="23"/>
      <c r="F221" s="283" t="s">
        <v>3</v>
      </c>
      <c r="G221" s="284">
        <v>0.36870868000000001</v>
      </c>
      <c r="H221" s="284">
        <v>1.42088557</v>
      </c>
      <c r="I221" s="284">
        <v>0.11500825000000001</v>
      </c>
      <c r="J221" s="160"/>
      <c r="K221" s="283" t="s">
        <v>68</v>
      </c>
      <c r="L221" s="284">
        <v>0</v>
      </c>
      <c r="M221" s="284">
        <v>0</v>
      </c>
      <c r="N221" s="284">
        <v>0</v>
      </c>
    </row>
    <row r="222" spans="1:14" x14ac:dyDescent="0.25">
      <c r="A222" s="123" t="s">
        <v>53</v>
      </c>
      <c r="B222" s="214">
        <v>0</v>
      </c>
      <c r="C222" s="214">
        <v>0</v>
      </c>
      <c r="D222" s="214">
        <v>0</v>
      </c>
      <c r="E222" s="23"/>
      <c r="F222" s="123" t="s">
        <v>244</v>
      </c>
      <c r="G222" s="214">
        <v>3.1805136699999998</v>
      </c>
      <c r="H222" s="214">
        <v>5.05629902</v>
      </c>
      <c r="I222" s="214">
        <v>9.8253070000000012E-2</v>
      </c>
      <c r="J222" s="160"/>
      <c r="K222" s="123" t="s">
        <v>69</v>
      </c>
      <c r="L222" s="214">
        <v>0</v>
      </c>
      <c r="M222" s="214">
        <v>0</v>
      </c>
      <c r="N222" s="214">
        <v>0</v>
      </c>
    </row>
    <row r="223" spans="1:14" x14ac:dyDescent="0.25">
      <c r="A223" s="283" t="s">
        <v>55</v>
      </c>
      <c r="B223" s="284">
        <v>0</v>
      </c>
      <c r="C223" s="284">
        <v>0</v>
      </c>
      <c r="D223" s="284">
        <v>0</v>
      </c>
      <c r="E223" s="23"/>
      <c r="F223" s="283" t="s">
        <v>62</v>
      </c>
      <c r="G223" s="284">
        <v>3.5415179999999997E-2</v>
      </c>
      <c r="H223" s="284">
        <v>0.15005582999999997</v>
      </c>
      <c r="I223" s="284">
        <v>8.8881070000000006E-2</v>
      </c>
      <c r="J223" s="160"/>
      <c r="K223" s="283" t="s">
        <v>70</v>
      </c>
      <c r="L223" s="284">
        <v>0</v>
      </c>
      <c r="M223" s="284">
        <v>0</v>
      </c>
      <c r="N223" s="284">
        <v>0</v>
      </c>
    </row>
    <row r="224" spans="1:14" x14ac:dyDescent="0.25">
      <c r="A224" s="123" t="s">
        <v>56</v>
      </c>
      <c r="B224" s="214">
        <v>0</v>
      </c>
      <c r="C224" s="214">
        <v>0</v>
      </c>
      <c r="D224" s="214">
        <v>0</v>
      </c>
      <c r="E224" s="23"/>
      <c r="F224" s="123" t="s">
        <v>225</v>
      </c>
      <c r="G224" s="214">
        <v>0.72187745999999997</v>
      </c>
      <c r="H224" s="214">
        <v>4.4951449999999997E-2</v>
      </c>
      <c r="I224" s="214">
        <v>8.4997899999999987E-2</v>
      </c>
      <c r="J224" s="160"/>
      <c r="K224" s="123" t="s">
        <v>72</v>
      </c>
      <c r="L224" s="214">
        <v>0</v>
      </c>
      <c r="M224" s="214">
        <v>3.8908999999999998E-4</v>
      </c>
      <c r="N224" s="214">
        <v>0</v>
      </c>
    </row>
    <row r="225" spans="1:14" x14ac:dyDescent="0.25">
      <c r="A225" s="283" t="s">
        <v>57</v>
      </c>
      <c r="B225" s="284">
        <v>0</v>
      </c>
      <c r="C225" s="284">
        <v>0.89949829000000003</v>
      </c>
      <c r="D225" s="284">
        <v>0</v>
      </c>
      <c r="E225" s="23"/>
      <c r="F225" s="283" t="s">
        <v>45</v>
      </c>
      <c r="G225" s="284">
        <v>1.76061395</v>
      </c>
      <c r="H225" s="284">
        <v>0.57570748999999999</v>
      </c>
      <c r="I225" s="284">
        <v>8.2125740000000003E-2</v>
      </c>
      <c r="J225" s="19"/>
      <c r="K225" s="283" t="s">
        <v>73</v>
      </c>
      <c r="L225" s="284">
        <v>3.4E-5</v>
      </c>
      <c r="M225" s="284">
        <v>0</v>
      </c>
      <c r="N225" s="284">
        <v>0</v>
      </c>
    </row>
    <row r="226" spans="1:14" x14ac:dyDescent="0.25">
      <c r="A226" s="123" t="s">
        <v>58</v>
      </c>
      <c r="B226" s="214">
        <v>0</v>
      </c>
      <c r="C226" s="214">
        <v>0</v>
      </c>
      <c r="D226" s="214">
        <v>0</v>
      </c>
      <c r="E226" s="23"/>
      <c r="F226" s="123" t="s">
        <v>60</v>
      </c>
      <c r="G226" s="214">
        <v>0.29002071999999995</v>
      </c>
      <c r="H226" s="214">
        <v>0.29912512000000002</v>
      </c>
      <c r="I226" s="214">
        <v>6.9552000000000003E-2</v>
      </c>
      <c r="J226" s="19"/>
      <c r="K226" s="123" t="s">
        <v>76</v>
      </c>
      <c r="L226" s="214">
        <v>0</v>
      </c>
      <c r="M226" s="214">
        <v>0</v>
      </c>
      <c r="N226" s="214">
        <v>0</v>
      </c>
    </row>
    <row r="227" spans="1:14" x14ac:dyDescent="0.25">
      <c r="A227" s="283" t="s">
        <v>60</v>
      </c>
      <c r="B227" s="284">
        <v>0</v>
      </c>
      <c r="C227" s="284">
        <v>0</v>
      </c>
      <c r="D227" s="284">
        <v>0</v>
      </c>
      <c r="E227" s="23"/>
      <c r="F227" s="283" t="s">
        <v>125</v>
      </c>
      <c r="G227" s="284">
        <v>4.54983732</v>
      </c>
      <c r="H227" s="284">
        <v>9.0322009999999994E-2</v>
      </c>
      <c r="I227" s="284">
        <v>6.1928910000000004E-2</v>
      </c>
      <c r="J227" s="19"/>
      <c r="K227" s="283" t="s">
        <v>77</v>
      </c>
      <c r="L227" s="284">
        <v>0</v>
      </c>
      <c r="M227" s="284">
        <v>0</v>
      </c>
      <c r="N227" s="284">
        <v>0</v>
      </c>
    </row>
    <row r="228" spans="1:14" x14ac:dyDescent="0.25">
      <c r="A228" s="123" t="s">
        <v>61</v>
      </c>
      <c r="B228" s="214">
        <v>0.14642309000000001</v>
      </c>
      <c r="C228" s="214">
        <v>3.6777600000000001E-2</v>
      </c>
      <c r="D228" s="214">
        <v>0</v>
      </c>
      <c r="E228" s="23"/>
      <c r="F228" s="123" t="s">
        <v>58</v>
      </c>
      <c r="G228" s="214">
        <v>1.012148E-2</v>
      </c>
      <c r="H228" s="214">
        <v>4.8052050000000006E-2</v>
      </c>
      <c r="I228" s="214">
        <v>6.0606629999999995E-2</v>
      </c>
      <c r="J228" s="19"/>
      <c r="K228" s="123" t="s">
        <v>78</v>
      </c>
      <c r="L228" s="214">
        <v>0</v>
      </c>
      <c r="M228" s="214">
        <v>0</v>
      </c>
      <c r="N228" s="214">
        <v>0</v>
      </c>
    </row>
    <row r="229" spans="1:14" x14ac:dyDescent="0.25">
      <c r="A229" s="283" t="s">
        <v>65</v>
      </c>
      <c r="B229" s="284">
        <v>0</v>
      </c>
      <c r="C229" s="284">
        <v>0</v>
      </c>
      <c r="D229" s="284">
        <v>0</v>
      </c>
      <c r="E229" s="23"/>
      <c r="F229" s="283" t="s">
        <v>151</v>
      </c>
      <c r="G229" s="284">
        <v>101.76811796</v>
      </c>
      <c r="H229" s="284">
        <v>0.20438339000000003</v>
      </c>
      <c r="I229" s="284">
        <v>4.0711839999999999E-2</v>
      </c>
      <c r="J229" s="19"/>
      <c r="K229" s="283" t="s">
        <v>82</v>
      </c>
      <c r="L229" s="284">
        <v>0</v>
      </c>
      <c r="M229" s="284">
        <v>0</v>
      </c>
      <c r="N229" s="284">
        <v>0</v>
      </c>
    </row>
    <row r="230" spans="1:14" x14ac:dyDescent="0.25">
      <c r="A230" s="123" t="s">
        <v>68</v>
      </c>
      <c r="B230" s="214">
        <v>0</v>
      </c>
      <c r="C230" s="214">
        <v>0</v>
      </c>
      <c r="D230" s="214">
        <v>0</v>
      </c>
      <c r="E230" s="23"/>
      <c r="F230" s="123" t="s">
        <v>87</v>
      </c>
      <c r="G230" s="214">
        <v>0.93427249999999995</v>
      </c>
      <c r="H230" s="214">
        <v>3.3569309999999998E-2</v>
      </c>
      <c r="I230" s="214">
        <v>3.6405140000000002E-2</v>
      </c>
      <c r="J230" s="19"/>
      <c r="K230" s="123" t="s">
        <v>83</v>
      </c>
      <c r="L230" s="214">
        <v>0</v>
      </c>
      <c r="M230" s="214">
        <v>0</v>
      </c>
      <c r="N230" s="214">
        <v>0</v>
      </c>
    </row>
    <row r="231" spans="1:14" x14ac:dyDescent="0.25">
      <c r="A231" s="283" t="s">
        <v>70</v>
      </c>
      <c r="B231" s="284">
        <v>0</v>
      </c>
      <c r="C231" s="284">
        <v>0</v>
      </c>
      <c r="D231" s="284">
        <v>0</v>
      </c>
      <c r="E231" s="23"/>
      <c r="F231" s="283" t="s">
        <v>179</v>
      </c>
      <c r="G231" s="284">
        <v>2.5257560000000002E-2</v>
      </c>
      <c r="H231" s="284">
        <v>0.12096179</v>
      </c>
      <c r="I231" s="284">
        <v>2.813276E-2</v>
      </c>
      <c r="J231" s="19"/>
      <c r="K231" s="283" t="s">
        <v>84</v>
      </c>
      <c r="L231" s="284">
        <v>0</v>
      </c>
      <c r="M231" s="284">
        <v>0</v>
      </c>
      <c r="N231" s="284">
        <v>0</v>
      </c>
    </row>
    <row r="232" spans="1:14" x14ac:dyDescent="0.25">
      <c r="A232" s="123" t="s">
        <v>73</v>
      </c>
      <c r="B232" s="214">
        <v>0</v>
      </c>
      <c r="C232" s="214">
        <v>0</v>
      </c>
      <c r="D232" s="214">
        <v>0</v>
      </c>
      <c r="E232" s="23"/>
      <c r="F232" s="123" t="s">
        <v>131</v>
      </c>
      <c r="G232" s="214">
        <v>4.2973989999999997E-2</v>
      </c>
      <c r="H232" s="214">
        <v>6.1107980000000006E-2</v>
      </c>
      <c r="I232" s="214">
        <v>2.7013310000000002E-2</v>
      </c>
      <c r="J232" s="19"/>
      <c r="K232" s="123" t="s">
        <v>87</v>
      </c>
      <c r="L232" s="214">
        <v>1.0920699999999999E-3</v>
      </c>
      <c r="M232" s="214">
        <v>6.3381809999999997E-2</v>
      </c>
      <c r="N232" s="214">
        <v>0</v>
      </c>
    </row>
    <row r="233" spans="1:14" x14ac:dyDescent="0.25">
      <c r="A233" s="283" t="s">
        <v>76</v>
      </c>
      <c r="B233" s="284">
        <v>0</v>
      </c>
      <c r="C233" s="284">
        <v>1.25E-3</v>
      </c>
      <c r="D233" s="284">
        <v>0</v>
      </c>
      <c r="E233" s="23"/>
      <c r="F233" s="283" t="s">
        <v>165</v>
      </c>
      <c r="G233" s="284">
        <v>4.6178719999999999E-2</v>
      </c>
      <c r="H233" s="284">
        <v>5.7759999999999999E-2</v>
      </c>
      <c r="I233" s="284">
        <v>1.4526190000000001E-2</v>
      </c>
      <c r="J233" s="19"/>
      <c r="K233" s="283" t="s">
        <v>90</v>
      </c>
      <c r="L233" s="284">
        <v>0</v>
      </c>
      <c r="M233" s="284">
        <v>0</v>
      </c>
      <c r="N233" s="284">
        <v>0</v>
      </c>
    </row>
    <row r="234" spans="1:14" x14ac:dyDescent="0.25">
      <c r="A234" s="123" t="s">
        <v>78</v>
      </c>
      <c r="B234" s="214">
        <v>1.0416209999999999E-2</v>
      </c>
      <c r="C234" s="214">
        <v>0</v>
      </c>
      <c r="D234" s="214">
        <v>0</v>
      </c>
      <c r="E234" s="23"/>
      <c r="F234" s="123" t="s">
        <v>124</v>
      </c>
      <c r="G234" s="214">
        <v>0.11959345</v>
      </c>
      <c r="H234" s="214">
        <v>2.0315259999999998E-2</v>
      </c>
      <c r="I234" s="214">
        <v>1.073585E-2</v>
      </c>
      <c r="J234" s="19"/>
      <c r="K234" s="123" t="s">
        <v>92</v>
      </c>
      <c r="L234" s="214">
        <v>1.6813900000000001E-3</v>
      </c>
      <c r="M234" s="214">
        <v>7.9763899999999999E-3</v>
      </c>
      <c r="N234" s="214">
        <v>0</v>
      </c>
    </row>
    <row r="235" spans="1:14" x14ac:dyDescent="0.25">
      <c r="A235" s="283" t="s">
        <v>79</v>
      </c>
      <c r="B235" s="284">
        <v>0</v>
      </c>
      <c r="C235" s="284">
        <v>0</v>
      </c>
      <c r="D235" s="284">
        <v>0</v>
      </c>
      <c r="E235" s="23"/>
      <c r="F235" s="283" t="s">
        <v>167</v>
      </c>
      <c r="G235" s="284">
        <v>0</v>
      </c>
      <c r="H235" s="284">
        <v>0</v>
      </c>
      <c r="I235" s="284">
        <v>8.7629400000000003E-3</v>
      </c>
      <c r="J235" s="19"/>
      <c r="K235" s="283" t="s">
        <v>109</v>
      </c>
      <c r="L235" s="284">
        <v>0</v>
      </c>
      <c r="M235" s="284">
        <v>0</v>
      </c>
      <c r="N235" s="284">
        <v>0</v>
      </c>
    </row>
    <row r="236" spans="1:14" x14ac:dyDescent="0.25">
      <c r="A236" s="123" t="s">
        <v>83</v>
      </c>
      <c r="B236" s="214">
        <v>0</v>
      </c>
      <c r="C236" s="214">
        <v>0</v>
      </c>
      <c r="D236" s="214">
        <v>0</v>
      </c>
      <c r="E236" s="23"/>
      <c r="F236" s="123" t="s">
        <v>100</v>
      </c>
      <c r="G236" s="214">
        <v>0</v>
      </c>
      <c r="H236" s="214">
        <v>1.0519256399999999</v>
      </c>
      <c r="I236" s="214">
        <v>5.5481999999999997E-3</v>
      </c>
      <c r="J236" s="19"/>
      <c r="K236" s="123" t="s">
        <v>110</v>
      </c>
      <c r="L236" s="214">
        <v>0</v>
      </c>
      <c r="M236" s="214">
        <v>0</v>
      </c>
      <c r="N236" s="214">
        <v>0</v>
      </c>
    </row>
    <row r="237" spans="1:14" x14ac:dyDescent="0.25">
      <c r="A237" s="283" t="s">
        <v>84</v>
      </c>
      <c r="B237" s="284">
        <v>0</v>
      </c>
      <c r="C237" s="284">
        <v>0</v>
      </c>
      <c r="D237" s="284">
        <v>0</v>
      </c>
      <c r="E237" s="23"/>
      <c r="F237" s="283" t="s">
        <v>63</v>
      </c>
      <c r="G237" s="284">
        <v>3.9633699999999999E-3</v>
      </c>
      <c r="H237" s="284">
        <v>0.27576340000000005</v>
      </c>
      <c r="I237" s="284">
        <v>5.4918599999999995E-3</v>
      </c>
      <c r="J237" s="19"/>
      <c r="K237" s="283" t="s">
        <v>111</v>
      </c>
      <c r="L237" s="284">
        <v>0</v>
      </c>
      <c r="M237" s="284">
        <v>1.217446E-2</v>
      </c>
      <c r="N237" s="284">
        <v>0</v>
      </c>
    </row>
    <row r="238" spans="1:14" x14ac:dyDescent="0.25">
      <c r="A238" s="123" t="s">
        <v>87</v>
      </c>
      <c r="B238" s="214">
        <v>3.71430989</v>
      </c>
      <c r="C238" s="214">
        <v>0.11082692999999999</v>
      </c>
      <c r="D238" s="214">
        <v>0</v>
      </c>
      <c r="E238" s="23"/>
      <c r="F238" s="123" t="s">
        <v>72</v>
      </c>
      <c r="G238" s="214">
        <v>6.3147400000000001E-3</v>
      </c>
      <c r="H238" s="214">
        <v>4.142E-5</v>
      </c>
      <c r="I238" s="214">
        <v>3.0707500000000001E-3</v>
      </c>
      <c r="J238" s="19"/>
      <c r="K238" s="123" t="s">
        <v>112</v>
      </c>
      <c r="L238" s="214">
        <v>0</v>
      </c>
      <c r="M238" s="214">
        <v>6.9233699999999999E-3</v>
      </c>
      <c r="N238" s="214">
        <v>0</v>
      </c>
    </row>
    <row r="239" spans="1:14" x14ac:dyDescent="0.25">
      <c r="A239" s="283" t="s">
        <v>96</v>
      </c>
      <c r="B239" s="284">
        <v>0</v>
      </c>
      <c r="C239" s="284">
        <v>0</v>
      </c>
      <c r="D239" s="284">
        <v>0</v>
      </c>
      <c r="E239" s="23"/>
      <c r="F239" s="283" t="s">
        <v>8</v>
      </c>
      <c r="G239" s="284">
        <v>0.1274679</v>
      </c>
      <c r="H239" s="284">
        <v>0</v>
      </c>
      <c r="I239" s="284">
        <v>2.9030599999999998E-3</v>
      </c>
      <c r="J239" s="19"/>
      <c r="K239" s="283" t="s">
        <v>118</v>
      </c>
      <c r="L239" s="284">
        <v>2.14481E-3</v>
      </c>
      <c r="M239" s="284">
        <v>6.8641600000000002E-3</v>
      </c>
      <c r="N239" s="284">
        <v>0</v>
      </c>
    </row>
    <row r="240" spans="1:14" x14ac:dyDescent="0.25">
      <c r="A240" s="123" t="s">
        <v>100</v>
      </c>
      <c r="B240" s="214">
        <v>2.8600000000000001E-5</v>
      </c>
      <c r="C240" s="214">
        <v>0</v>
      </c>
      <c r="D240" s="214">
        <v>0</v>
      </c>
      <c r="E240" s="23"/>
      <c r="F240" s="123" t="s">
        <v>1</v>
      </c>
      <c r="G240" s="214">
        <v>0</v>
      </c>
      <c r="H240" s="214">
        <v>0</v>
      </c>
      <c r="I240" s="214">
        <v>0</v>
      </c>
      <c r="J240" s="19"/>
      <c r="K240" s="123" t="s">
        <v>119</v>
      </c>
      <c r="L240" s="214">
        <v>0</v>
      </c>
      <c r="M240" s="214">
        <v>2.164518E-2</v>
      </c>
      <c r="N240" s="214">
        <v>0</v>
      </c>
    </row>
    <row r="241" spans="1:14" x14ac:dyDescent="0.25">
      <c r="A241" s="283" t="s">
        <v>102</v>
      </c>
      <c r="B241" s="284">
        <v>0.36562940000000005</v>
      </c>
      <c r="C241" s="284">
        <v>1.51358159</v>
      </c>
      <c r="D241" s="284">
        <v>0</v>
      </c>
      <c r="E241" s="23"/>
      <c r="F241" s="283" t="s">
        <v>38</v>
      </c>
      <c r="G241" s="284">
        <v>0</v>
      </c>
      <c r="H241" s="284">
        <v>0</v>
      </c>
      <c r="I241" s="284">
        <v>0</v>
      </c>
      <c r="J241" s="19"/>
      <c r="K241" s="283" t="s">
        <v>125</v>
      </c>
      <c r="L241" s="284">
        <v>1.8E-3</v>
      </c>
      <c r="M241" s="284">
        <v>1.7222369999999997E-2</v>
      </c>
      <c r="N241" s="284">
        <v>0</v>
      </c>
    </row>
    <row r="242" spans="1:14" x14ac:dyDescent="0.25">
      <c r="A242" s="123" t="s">
        <v>111</v>
      </c>
      <c r="B242" s="214">
        <v>0</v>
      </c>
      <c r="C242" s="214">
        <v>0</v>
      </c>
      <c r="D242" s="214">
        <v>0</v>
      </c>
      <c r="E242" s="23"/>
      <c r="F242" s="123" t="s">
        <v>41</v>
      </c>
      <c r="G242" s="214">
        <v>0</v>
      </c>
      <c r="H242" s="214">
        <v>1.3635799999999999E-3</v>
      </c>
      <c r="I242" s="214">
        <v>0</v>
      </c>
      <c r="J242" s="19"/>
      <c r="K242" s="123" t="s">
        <v>131</v>
      </c>
      <c r="L242" s="214">
        <v>4.1570000000000003E-5</v>
      </c>
      <c r="M242" s="214">
        <v>4.8352600000000001E-3</v>
      </c>
      <c r="N242" s="214">
        <v>0</v>
      </c>
    </row>
    <row r="243" spans="1:14" x14ac:dyDescent="0.25">
      <c r="A243" s="283" t="s">
        <v>118</v>
      </c>
      <c r="B243" s="284">
        <v>0</v>
      </c>
      <c r="C243" s="284">
        <v>2.328506E-2</v>
      </c>
      <c r="D243" s="284">
        <v>0</v>
      </c>
      <c r="E243" s="23"/>
      <c r="F243" s="283" t="s">
        <v>46</v>
      </c>
      <c r="G243" s="284">
        <v>0</v>
      </c>
      <c r="H243" s="284">
        <v>1.9505560000000002E-2</v>
      </c>
      <c r="I243" s="284">
        <v>0</v>
      </c>
      <c r="J243" s="19"/>
      <c r="K243" s="283" t="s">
        <v>152</v>
      </c>
      <c r="L243" s="284">
        <v>0</v>
      </c>
      <c r="M243" s="284">
        <v>6.5906800000000007E-3</v>
      </c>
      <c r="N243" s="284">
        <v>0</v>
      </c>
    </row>
    <row r="244" spans="1:14" x14ac:dyDescent="0.25">
      <c r="A244" s="123" t="s">
        <v>124</v>
      </c>
      <c r="B244" s="211">
        <v>0</v>
      </c>
      <c r="C244" s="211">
        <v>0</v>
      </c>
      <c r="D244" s="211">
        <v>0</v>
      </c>
      <c r="E244" s="23"/>
      <c r="F244" s="123" t="s">
        <v>51</v>
      </c>
      <c r="G244" s="211">
        <v>1.9934100000000001E-3</v>
      </c>
      <c r="H244" s="211">
        <v>2.506951E-2</v>
      </c>
      <c r="I244" s="211">
        <v>0</v>
      </c>
      <c r="J244" s="19"/>
      <c r="K244" s="123" t="s">
        <v>154</v>
      </c>
      <c r="L244" s="211">
        <v>0</v>
      </c>
      <c r="M244" s="211">
        <v>4.31533E-3</v>
      </c>
      <c r="N244" s="211">
        <v>0</v>
      </c>
    </row>
    <row r="245" spans="1:14" x14ac:dyDescent="0.25">
      <c r="A245" s="283" t="s">
        <v>125</v>
      </c>
      <c r="B245" s="289">
        <v>0</v>
      </c>
      <c r="C245" s="289">
        <v>0</v>
      </c>
      <c r="D245" s="289">
        <v>0</v>
      </c>
      <c r="E245" s="23"/>
      <c r="F245" s="283" t="s">
        <v>57</v>
      </c>
      <c r="G245" s="289">
        <v>0</v>
      </c>
      <c r="H245" s="289">
        <v>0</v>
      </c>
      <c r="I245" s="289">
        <v>0</v>
      </c>
      <c r="J245" s="19"/>
      <c r="K245" s="283" t="s">
        <v>155</v>
      </c>
      <c r="L245" s="289">
        <v>0</v>
      </c>
      <c r="M245" s="289">
        <v>0.26268302000000004</v>
      </c>
      <c r="N245" s="289">
        <v>0</v>
      </c>
    </row>
    <row r="246" spans="1:14" x14ac:dyDescent="0.25">
      <c r="A246" s="283" t="s">
        <v>131</v>
      </c>
      <c r="B246" s="284">
        <v>0</v>
      </c>
      <c r="C246" s="284">
        <v>1.2594E-4</v>
      </c>
      <c r="D246" s="284">
        <v>0</v>
      </c>
      <c r="E246" s="23"/>
      <c r="F246" s="283" t="s">
        <v>65</v>
      </c>
      <c r="G246" s="284">
        <v>0</v>
      </c>
      <c r="H246" s="284">
        <v>0.1673</v>
      </c>
      <c r="I246" s="284">
        <v>0</v>
      </c>
      <c r="J246" s="19"/>
      <c r="K246" s="283" t="s">
        <v>158</v>
      </c>
      <c r="L246" s="284">
        <v>0</v>
      </c>
      <c r="M246" s="284">
        <v>0</v>
      </c>
      <c r="N246" s="284">
        <v>0</v>
      </c>
    </row>
    <row r="247" spans="1:14" x14ac:dyDescent="0.25">
      <c r="A247" s="123" t="s">
        <v>140</v>
      </c>
      <c r="B247" s="214">
        <v>0</v>
      </c>
      <c r="C247" s="214">
        <v>8.1462550000000009E-2</v>
      </c>
      <c r="D247" s="214">
        <v>0</v>
      </c>
      <c r="E247" s="23"/>
      <c r="F247" s="123" t="s">
        <v>67</v>
      </c>
      <c r="G247" s="214">
        <v>0</v>
      </c>
      <c r="H247" s="214">
        <v>0</v>
      </c>
      <c r="I247" s="214">
        <v>0</v>
      </c>
      <c r="J247" s="19"/>
      <c r="K247" s="123" t="s">
        <v>164</v>
      </c>
      <c r="L247" s="214">
        <v>0</v>
      </c>
      <c r="M247" s="214">
        <v>0</v>
      </c>
      <c r="N247" s="214">
        <v>0</v>
      </c>
    </row>
    <row r="248" spans="1:14" x14ac:dyDescent="0.25">
      <c r="A248" s="283" t="s">
        <v>151</v>
      </c>
      <c r="B248" s="284">
        <v>0</v>
      </c>
      <c r="C248" s="284">
        <v>2.2000000000000001E-3</v>
      </c>
      <c r="D248" s="284">
        <v>0</v>
      </c>
      <c r="E248" s="23"/>
      <c r="F248" s="283" t="s">
        <v>69</v>
      </c>
      <c r="G248" s="284">
        <v>0</v>
      </c>
      <c r="H248" s="284">
        <v>0</v>
      </c>
      <c r="I248" s="284">
        <v>0</v>
      </c>
      <c r="J248" s="19"/>
      <c r="K248" s="283" t="s">
        <v>165</v>
      </c>
      <c r="L248" s="284">
        <v>0</v>
      </c>
      <c r="M248" s="284">
        <v>9.3454999999999992E-4</v>
      </c>
      <c r="N248" s="284">
        <v>0</v>
      </c>
    </row>
    <row r="249" spans="1:14" x14ac:dyDescent="0.25">
      <c r="A249" s="123" t="s">
        <v>158</v>
      </c>
      <c r="B249" s="214">
        <v>0</v>
      </c>
      <c r="C249" s="214">
        <v>0</v>
      </c>
      <c r="D249" s="214">
        <v>0</v>
      </c>
      <c r="E249" s="23"/>
      <c r="F249" s="123" t="s">
        <v>70</v>
      </c>
      <c r="G249" s="214">
        <v>0</v>
      </c>
      <c r="H249" s="214">
        <v>7.9489999999999995E-3</v>
      </c>
      <c r="I249" s="214">
        <v>0</v>
      </c>
      <c r="J249" s="19"/>
      <c r="K249" s="123" t="s">
        <v>166</v>
      </c>
      <c r="L249" s="214">
        <v>0</v>
      </c>
      <c r="M249" s="214">
        <v>0</v>
      </c>
      <c r="N249" s="214">
        <v>0</v>
      </c>
    </row>
    <row r="250" spans="1:14" x14ac:dyDescent="0.25">
      <c r="A250" s="283" t="s">
        <v>161</v>
      </c>
      <c r="B250" s="284">
        <v>0</v>
      </c>
      <c r="C250" s="284">
        <v>0</v>
      </c>
      <c r="D250" s="284">
        <v>0</v>
      </c>
      <c r="E250" s="23"/>
      <c r="F250" s="283" t="s">
        <v>73</v>
      </c>
      <c r="G250" s="284">
        <v>0</v>
      </c>
      <c r="H250" s="284">
        <v>3.5280000000000001E-4</v>
      </c>
      <c r="I250" s="284">
        <v>0</v>
      </c>
      <c r="J250" s="19"/>
      <c r="K250" s="283" t="s">
        <v>167</v>
      </c>
      <c r="L250" s="284">
        <v>0</v>
      </c>
      <c r="M250" s="284">
        <v>0</v>
      </c>
      <c r="N250" s="284">
        <v>0</v>
      </c>
    </row>
    <row r="251" spans="1:14" x14ac:dyDescent="0.25">
      <c r="A251" s="123" t="s">
        <v>162</v>
      </c>
      <c r="B251" s="214">
        <v>0</v>
      </c>
      <c r="C251" s="214">
        <v>0</v>
      </c>
      <c r="D251" s="214">
        <v>0</v>
      </c>
      <c r="E251" s="23"/>
      <c r="F251" s="123" t="s">
        <v>78</v>
      </c>
      <c r="G251" s="214">
        <v>0</v>
      </c>
      <c r="H251" s="214">
        <v>0</v>
      </c>
      <c r="I251" s="214">
        <v>0</v>
      </c>
      <c r="J251" s="19"/>
      <c r="K251" s="123" t="s">
        <v>183</v>
      </c>
      <c r="L251" s="214">
        <v>0</v>
      </c>
      <c r="M251" s="214">
        <v>0.23552664000000001</v>
      </c>
      <c r="N251" s="214">
        <v>0</v>
      </c>
    </row>
    <row r="252" spans="1:14" x14ac:dyDescent="0.25">
      <c r="A252" s="283" t="s">
        <v>164</v>
      </c>
      <c r="B252" s="284">
        <v>0.70889999000000004</v>
      </c>
      <c r="C252" s="284">
        <v>0</v>
      </c>
      <c r="D252" s="284">
        <v>0</v>
      </c>
      <c r="E252" s="23"/>
      <c r="F252" s="283" t="s">
        <v>79</v>
      </c>
      <c r="G252" s="284">
        <v>0.92838734000000001</v>
      </c>
      <c r="H252" s="284">
        <v>0</v>
      </c>
      <c r="I252" s="284">
        <v>0</v>
      </c>
      <c r="J252" s="19"/>
      <c r="K252" s="283" t="s">
        <v>218</v>
      </c>
      <c r="L252" s="284">
        <v>0</v>
      </c>
      <c r="M252" s="284">
        <v>7.8508880000000003E-2</v>
      </c>
      <c r="N252" s="284">
        <v>0</v>
      </c>
    </row>
    <row r="253" spans="1:14" x14ac:dyDescent="0.25">
      <c r="A253" s="123" t="s">
        <v>177</v>
      </c>
      <c r="B253" s="214">
        <v>0</v>
      </c>
      <c r="C253" s="214">
        <v>0</v>
      </c>
      <c r="D253" s="214">
        <v>0</v>
      </c>
      <c r="E253" s="23"/>
      <c r="F253" s="123" t="s">
        <v>161</v>
      </c>
      <c r="G253" s="214">
        <v>0</v>
      </c>
      <c r="H253" s="214">
        <v>0</v>
      </c>
      <c r="I253" s="214">
        <v>0</v>
      </c>
      <c r="J253" s="19"/>
      <c r="K253" s="123" t="s">
        <v>219</v>
      </c>
      <c r="L253" s="214">
        <v>0</v>
      </c>
      <c r="M253" s="214">
        <v>0</v>
      </c>
      <c r="N253" s="214">
        <v>0</v>
      </c>
    </row>
    <row r="254" spans="1:14" x14ac:dyDescent="0.25">
      <c r="A254" s="283" t="s">
        <v>223</v>
      </c>
      <c r="B254" s="284">
        <v>0</v>
      </c>
      <c r="C254" s="284">
        <v>0</v>
      </c>
      <c r="D254" s="284">
        <v>0</v>
      </c>
      <c r="E254" s="23"/>
      <c r="F254" s="283" t="s">
        <v>166</v>
      </c>
      <c r="G254" s="284">
        <v>7.8284000000000003E-4</v>
      </c>
      <c r="H254" s="284">
        <v>0</v>
      </c>
      <c r="I254" s="284">
        <v>0</v>
      </c>
      <c r="J254" s="19"/>
      <c r="K254" s="283" t="s">
        <v>225</v>
      </c>
      <c r="L254" s="284">
        <v>0</v>
      </c>
      <c r="M254" s="284">
        <v>0.15846593</v>
      </c>
      <c r="N254" s="284">
        <v>0</v>
      </c>
    </row>
    <row r="255" spans="1:14" x14ac:dyDescent="0.25">
      <c r="A255" s="123" t="s">
        <v>224</v>
      </c>
      <c r="B255" s="214">
        <v>263.29726834000002</v>
      </c>
      <c r="C255" s="214">
        <v>0</v>
      </c>
      <c r="D255" s="214">
        <v>0</v>
      </c>
      <c r="E255" s="23"/>
      <c r="F255" s="123" t="s">
        <v>177</v>
      </c>
      <c r="G255" s="214">
        <v>0</v>
      </c>
      <c r="H255" s="214">
        <v>7.3067000000000002E-3</v>
      </c>
      <c r="I255" s="214">
        <v>0</v>
      </c>
      <c r="J255" s="19"/>
      <c r="K255" s="123" t="s">
        <v>226</v>
      </c>
      <c r="L255" s="214">
        <v>0</v>
      </c>
      <c r="M255" s="214">
        <v>0</v>
      </c>
      <c r="N255" s="214">
        <v>0</v>
      </c>
    </row>
    <row r="256" spans="1:14" x14ac:dyDescent="0.25">
      <c r="A256" s="283" t="s">
        <v>245</v>
      </c>
      <c r="B256" s="284">
        <v>0</v>
      </c>
      <c r="C256" s="284">
        <v>0</v>
      </c>
      <c r="D256" s="284">
        <v>0</v>
      </c>
      <c r="E256" s="23"/>
      <c r="F256" s="283" t="s">
        <v>245</v>
      </c>
      <c r="G256" s="284">
        <v>1.3665000000000001E-4</v>
      </c>
      <c r="H256" s="284">
        <v>0</v>
      </c>
      <c r="I256" s="284">
        <v>0</v>
      </c>
      <c r="J256" s="19"/>
      <c r="K256" s="283" t="s">
        <v>245</v>
      </c>
      <c r="L256" s="284">
        <v>0</v>
      </c>
      <c r="M256" s="284">
        <v>0</v>
      </c>
      <c r="N256" s="284">
        <v>0</v>
      </c>
    </row>
    <row r="257" spans="1:14" x14ac:dyDescent="0.25">
      <c r="A257" s="124" t="s">
        <v>260</v>
      </c>
      <c r="B257" s="217">
        <v>0</v>
      </c>
      <c r="C257" s="217">
        <v>0</v>
      </c>
      <c r="D257" s="217">
        <v>0</v>
      </c>
      <c r="E257" s="23"/>
      <c r="F257" s="124" t="s">
        <v>260</v>
      </c>
      <c r="G257" s="217">
        <v>0</v>
      </c>
      <c r="H257" s="217">
        <v>0</v>
      </c>
      <c r="I257" s="217">
        <v>0</v>
      </c>
      <c r="J257" s="19"/>
      <c r="K257" s="124" t="s">
        <v>260</v>
      </c>
      <c r="L257" s="217">
        <v>0</v>
      </c>
      <c r="M257" s="217">
        <v>3.1250000000000001E-4</v>
      </c>
      <c r="N257" s="217">
        <v>0</v>
      </c>
    </row>
    <row r="266" spans="1:14" s="9" customFormat="1" ht="13" x14ac:dyDescent="0.3"/>
  </sheetData>
  <mergeCells count="8">
    <mergeCell ref="B3:C3"/>
    <mergeCell ref="G3:H3"/>
    <mergeCell ref="L3:M3"/>
    <mergeCell ref="P1:Q1"/>
    <mergeCell ref="A1:G1"/>
    <mergeCell ref="A2:D2"/>
    <mergeCell ref="F2:I2"/>
    <mergeCell ref="K2:N2"/>
  </mergeCells>
  <phoneticPr fontId="4" type="noConversion"/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7"/>
  <sheetViews>
    <sheetView zoomScaleNormal="100" workbookViewId="0">
      <selection activeCell="F1" sqref="F1:G1"/>
    </sheetView>
  </sheetViews>
  <sheetFormatPr defaultColWidth="9.1796875" defaultRowHeight="12.5" x14ac:dyDescent="0.25"/>
  <cols>
    <col min="1" max="1" width="24.1796875" style="1" bestFit="1" customWidth="1"/>
    <col min="2" max="2" width="18.54296875" style="1" customWidth="1"/>
    <col min="3" max="3" width="17.453125" style="1" customWidth="1"/>
    <col min="4" max="4" width="15.453125" style="1" customWidth="1"/>
    <col min="5" max="16384" width="9.1796875" style="1"/>
  </cols>
  <sheetData>
    <row r="1" spans="1:10" ht="13" x14ac:dyDescent="0.3">
      <c r="A1" s="9" t="s">
        <v>489</v>
      </c>
      <c r="B1" s="50"/>
      <c r="C1" s="9"/>
      <c r="D1" s="9"/>
      <c r="E1" s="41"/>
      <c r="F1" s="342" t="s">
        <v>313</v>
      </c>
      <c r="G1" s="342"/>
    </row>
    <row r="2" spans="1:10" ht="13" x14ac:dyDescent="0.3">
      <c r="A2" s="51" t="s">
        <v>321</v>
      </c>
      <c r="B2" s="162">
        <v>44927</v>
      </c>
      <c r="C2" s="162">
        <v>45261</v>
      </c>
      <c r="D2" s="162">
        <v>45292</v>
      </c>
    </row>
    <row r="3" spans="1:10" x14ac:dyDescent="0.25">
      <c r="A3" s="18" t="s">
        <v>563</v>
      </c>
      <c r="B3" s="209">
        <v>93324.689930000008</v>
      </c>
      <c r="C3" s="209">
        <v>128782.10029999999</v>
      </c>
      <c r="D3" s="209">
        <v>165896.77997999999</v>
      </c>
      <c r="E3" s="6"/>
      <c r="F3" s="95"/>
      <c r="G3" s="95"/>
      <c r="I3" s="6"/>
      <c r="J3" s="6"/>
    </row>
    <row r="4" spans="1:10" x14ac:dyDescent="0.25">
      <c r="A4" s="19" t="s">
        <v>528</v>
      </c>
      <c r="B4" s="210">
        <v>130075.52933</v>
      </c>
      <c r="C4" s="210">
        <v>160385.66758000001</v>
      </c>
      <c r="D4" s="210">
        <v>136385.86272</v>
      </c>
      <c r="E4" s="6"/>
      <c r="F4" s="95"/>
      <c r="G4" s="95"/>
      <c r="I4" s="6"/>
      <c r="J4" s="6"/>
    </row>
    <row r="5" spans="1:10" x14ac:dyDescent="0.25">
      <c r="A5" s="19" t="s">
        <v>592</v>
      </c>
      <c r="B5" s="210">
        <v>34</v>
      </c>
      <c r="C5" s="210">
        <v>88.28</v>
      </c>
      <c r="D5" s="210">
        <v>83.143000000000001</v>
      </c>
      <c r="E5" s="6"/>
      <c r="F5" s="95"/>
      <c r="G5" s="95"/>
      <c r="I5" s="6"/>
      <c r="J5" s="6"/>
    </row>
    <row r="6" spans="1:10" x14ac:dyDescent="0.25">
      <c r="A6" s="19" t="s">
        <v>562</v>
      </c>
      <c r="B6" s="210">
        <v>225.482731</v>
      </c>
      <c r="C6" s="210">
        <v>68.179559999999995</v>
      </c>
      <c r="D6" s="210">
        <v>58.836134999999999</v>
      </c>
      <c r="F6" s="95"/>
      <c r="G6" s="95"/>
      <c r="I6" s="6"/>
      <c r="J6" s="6"/>
    </row>
    <row r="7" spans="1:10" x14ac:dyDescent="0.25">
      <c r="A7" s="21" t="s">
        <v>593</v>
      </c>
      <c r="B7" s="206">
        <v>0</v>
      </c>
      <c r="C7" s="206">
        <v>17.010000000000002</v>
      </c>
      <c r="D7" s="206">
        <v>0</v>
      </c>
      <c r="F7" s="95"/>
      <c r="G7" s="95"/>
      <c r="I7" s="6"/>
      <c r="J7" s="6"/>
    </row>
    <row r="8" spans="1:10" ht="13" x14ac:dyDescent="0.3">
      <c r="A8" s="32" t="s">
        <v>262</v>
      </c>
      <c r="B8" s="52">
        <f>SUM(B3:B7)</f>
        <v>223659.70199100001</v>
      </c>
      <c r="C8" s="52">
        <f>SUM(C3:C7)</f>
        <v>289341.23744000006</v>
      </c>
      <c r="D8" s="52">
        <f>SUM(D3:D7)</f>
        <v>302424.62183499994</v>
      </c>
      <c r="F8" s="95"/>
      <c r="G8" s="95"/>
      <c r="I8" s="6"/>
      <c r="J8" s="6"/>
    </row>
    <row r="9" spans="1:10" x14ac:dyDescent="0.25">
      <c r="D9" s="53"/>
    </row>
    <row r="10" spans="1:10" x14ac:dyDescent="0.25">
      <c r="D10" s="6"/>
    </row>
    <row r="11" spans="1:10" x14ac:dyDescent="0.25">
      <c r="D11" s="6"/>
    </row>
    <row r="13" spans="1:10" x14ac:dyDescent="0.25">
      <c r="D13" s="264"/>
      <c r="E13" s="264"/>
    </row>
    <row r="14" spans="1:10" x14ac:dyDescent="0.25">
      <c r="D14" s="6"/>
    </row>
    <row r="16" spans="1:10" x14ac:dyDescent="0.25">
      <c r="D16" s="6"/>
    </row>
    <row r="17" spans="4:4" x14ac:dyDescent="0.25">
      <c r="D17" s="6"/>
    </row>
  </sheetData>
  <sortState xmlns:xlrd2="http://schemas.microsoft.com/office/spreadsheetml/2017/richdata2" ref="A3:D8">
    <sortCondition descending="1" ref="D3:D8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Normal="100" workbookViewId="0">
      <selection activeCell="G1" sqref="G1:H1"/>
    </sheetView>
  </sheetViews>
  <sheetFormatPr defaultColWidth="8.81640625" defaultRowHeight="12.5" x14ac:dyDescent="0.25"/>
  <cols>
    <col min="1" max="1" width="9.1796875" style="1" customWidth="1"/>
    <col min="2" max="2" width="15.54296875" style="1" customWidth="1"/>
    <col min="3" max="3" width="15" style="1" customWidth="1"/>
    <col min="4" max="4" width="24.54296875" style="1" customWidth="1"/>
    <col min="5" max="5" width="24" style="1" customWidth="1"/>
    <col min="6" max="16384" width="8.81640625" style="1"/>
  </cols>
  <sheetData>
    <row r="1" spans="1:8" ht="13" x14ac:dyDescent="0.3">
      <c r="A1" s="336" t="s">
        <v>612</v>
      </c>
      <c r="B1" s="336"/>
      <c r="C1" s="336"/>
      <c r="G1" s="337" t="s">
        <v>313</v>
      </c>
      <c r="H1" s="337"/>
    </row>
    <row r="2" spans="1:8" x14ac:dyDescent="0.25">
      <c r="A2" s="260" t="s">
        <v>268</v>
      </c>
      <c r="B2" s="260" t="s">
        <v>335</v>
      </c>
      <c r="C2" s="260" t="s">
        <v>266</v>
      </c>
      <c r="D2" s="260" t="s">
        <v>529</v>
      </c>
      <c r="E2" s="260" t="s">
        <v>530</v>
      </c>
    </row>
    <row r="3" spans="1:8" x14ac:dyDescent="0.25">
      <c r="A3" s="18" t="s">
        <v>269</v>
      </c>
      <c r="B3" s="209">
        <v>7798.50610203</v>
      </c>
      <c r="C3" s="215">
        <v>10777.301729889999</v>
      </c>
      <c r="D3" s="78">
        <f>B3</f>
        <v>7798.50610203</v>
      </c>
      <c r="E3" s="78">
        <f>C3</f>
        <v>10777.301729889999</v>
      </c>
      <c r="F3" s="261"/>
    </row>
    <row r="4" spans="1:8" x14ac:dyDescent="0.25">
      <c r="A4" s="19" t="s">
        <v>270</v>
      </c>
      <c r="B4" s="210">
        <v>8096.31795349</v>
      </c>
      <c r="C4" s="216">
        <v>8548.6568093660007</v>
      </c>
      <c r="D4" s="80">
        <f>SUM(B3:B4)</f>
        <v>15894.824055519999</v>
      </c>
      <c r="E4" s="80">
        <f>SUM(C3:C4)</f>
        <v>19325.958539256</v>
      </c>
      <c r="F4" s="261"/>
    </row>
    <row r="5" spans="1:8" x14ac:dyDescent="0.25">
      <c r="A5" s="19" t="s">
        <v>271</v>
      </c>
      <c r="B5" s="210">
        <v>10240.79633368</v>
      </c>
      <c r="C5" s="216">
        <v>12453.398338809999</v>
      </c>
      <c r="D5" s="80">
        <f>SUM(B3:B5)</f>
        <v>26135.620389199998</v>
      </c>
      <c r="E5" s="80">
        <f>SUM(C3:C5)</f>
        <v>31779.356878065999</v>
      </c>
      <c r="F5" s="261"/>
    </row>
    <row r="6" spans="1:8" x14ac:dyDescent="0.25">
      <c r="A6" s="19" t="s">
        <v>272</v>
      </c>
      <c r="B6" s="210">
        <v>7584.2792590099998</v>
      </c>
      <c r="C6" s="216">
        <v>8763.790432329999</v>
      </c>
      <c r="D6" s="80">
        <f>SUM(B3:B6)</f>
        <v>33719.899648209997</v>
      </c>
      <c r="E6" s="80">
        <f>SUM(C3:C6)</f>
        <v>40543.147310396002</v>
      </c>
      <c r="F6" s="261"/>
    </row>
    <row r="7" spans="1:8" x14ac:dyDescent="0.25">
      <c r="A7" s="19" t="s">
        <v>273</v>
      </c>
      <c r="B7" s="210">
        <v>9235.8331533700002</v>
      </c>
      <c r="C7" s="216">
        <v>12013.738696389999</v>
      </c>
      <c r="D7" s="80">
        <f>SUM(B3:B7)</f>
        <v>42955.732801580001</v>
      </c>
      <c r="E7" s="80">
        <f>SUM(C3:C7)</f>
        <v>52556.886006786001</v>
      </c>
      <c r="F7" s="261"/>
    </row>
    <row r="8" spans="1:8" x14ac:dyDescent="0.25">
      <c r="A8" s="19" t="s">
        <v>274</v>
      </c>
      <c r="B8" s="210">
        <v>8594.5953986599998</v>
      </c>
      <c r="C8" s="216">
        <v>10125.65982071</v>
      </c>
      <c r="D8" s="80">
        <f>SUM(B3:B8)</f>
        <v>51550.328200240001</v>
      </c>
      <c r="E8" s="80">
        <f>SUM(C3:C8)</f>
        <v>62682.545827495996</v>
      </c>
      <c r="F8" s="261"/>
      <c r="G8" s="43"/>
      <c r="H8" s="93"/>
    </row>
    <row r="9" spans="1:8" x14ac:dyDescent="0.25">
      <c r="A9" s="19" t="s">
        <v>275</v>
      </c>
      <c r="B9" s="210">
        <v>8230.4117169399997</v>
      </c>
      <c r="C9" s="216">
        <v>11922.873720535999</v>
      </c>
      <c r="D9" s="80">
        <f>SUM(B3:B9)</f>
        <v>59780.739917179999</v>
      </c>
      <c r="E9" s="80">
        <f>SUM(C3:C9)</f>
        <v>74605.41954803199</v>
      </c>
      <c r="F9" s="261"/>
      <c r="G9" s="43"/>
      <c r="H9" s="43"/>
    </row>
    <row r="10" spans="1:8" x14ac:dyDescent="0.25">
      <c r="A10" s="19" t="s">
        <v>276</v>
      </c>
      <c r="B10" s="210">
        <v>7372.1921555899999</v>
      </c>
      <c r="C10" s="216">
        <v>12285.95613868</v>
      </c>
      <c r="D10" s="80">
        <f>SUM(B3:B10)</f>
        <v>67152.932072769996</v>
      </c>
      <c r="E10" s="80">
        <f>SUM(C3:C10)</f>
        <v>86891.375686711996</v>
      </c>
      <c r="F10" s="261"/>
    </row>
    <row r="11" spans="1:8" x14ac:dyDescent="0.25">
      <c r="A11" s="19" t="s">
        <v>277</v>
      </c>
      <c r="B11" s="210">
        <v>7765.1153089899999</v>
      </c>
      <c r="C11" s="216">
        <v>11056.503621371001</v>
      </c>
      <c r="D11" s="80">
        <f>SUM(B3:B11)</f>
        <v>74918.04738176</v>
      </c>
      <c r="E11" s="80">
        <f>SUM(C3:C11)</f>
        <v>97947.879308082993</v>
      </c>
      <c r="F11" s="261"/>
    </row>
    <row r="12" spans="1:8" x14ac:dyDescent="0.25">
      <c r="A12" s="19" t="s">
        <v>278</v>
      </c>
      <c r="B12" s="210">
        <v>6829.05114426</v>
      </c>
      <c r="C12" s="216">
        <v>11337.639881370002</v>
      </c>
      <c r="D12" s="80">
        <f>SUM(B3:B12)</f>
        <v>81747.098526019996</v>
      </c>
      <c r="E12" s="80">
        <f>SUM(C3:C12)</f>
        <v>109285.519189453</v>
      </c>
      <c r="F12" s="261"/>
    </row>
    <row r="13" spans="1:8" x14ac:dyDescent="0.25">
      <c r="A13" s="19" t="s">
        <v>279</v>
      </c>
      <c r="B13" s="210">
        <v>11757.1293269</v>
      </c>
      <c r="C13" s="216">
        <v>15768.923494569999</v>
      </c>
      <c r="D13" s="80">
        <f>SUM(B3:B13)</f>
        <v>93504.227852919998</v>
      </c>
      <c r="E13" s="80">
        <f>SUM(C3:C13)</f>
        <v>125054.442684023</v>
      </c>
      <c r="F13" s="261"/>
    </row>
    <row r="14" spans="1:8" x14ac:dyDescent="0.25">
      <c r="A14" s="21" t="s">
        <v>280</v>
      </c>
      <c r="B14" s="269">
        <v>10935.767857790001</v>
      </c>
      <c r="C14" s="270">
        <v>11820.71949143</v>
      </c>
      <c r="D14" s="81">
        <f>SUM(B3:B14)</f>
        <v>104439.99571071001</v>
      </c>
      <c r="E14" s="81">
        <f>SUM(C3:C14)</f>
        <v>136875.16217545301</v>
      </c>
    </row>
    <row r="15" spans="1:8" ht="13" x14ac:dyDescent="0.3">
      <c r="A15" s="9"/>
      <c r="B15" s="9"/>
    </row>
    <row r="17" spans="2:3" x14ac:dyDescent="0.25">
      <c r="B17" s="262"/>
      <c r="C17" s="262"/>
    </row>
    <row r="18" spans="2:3" x14ac:dyDescent="0.25">
      <c r="B18" s="43"/>
      <c r="C18" s="43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20"/>
  <sheetViews>
    <sheetView zoomScaleNormal="100" workbookViewId="0">
      <selection activeCell="F1" sqref="F1:G1"/>
    </sheetView>
  </sheetViews>
  <sheetFormatPr defaultColWidth="9.1796875" defaultRowHeight="12.5" x14ac:dyDescent="0.2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6" width="11.453125" style="1" bestFit="1" customWidth="1"/>
    <col min="7" max="16384" width="9.1796875" style="1"/>
  </cols>
  <sheetData>
    <row r="1" spans="1:9" ht="13" x14ac:dyDescent="0.3">
      <c r="A1" s="348" t="s">
        <v>490</v>
      </c>
      <c r="B1" s="348"/>
      <c r="C1" s="348"/>
      <c r="D1" s="348"/>
      <c r="F1" s="342" t="s">
        <v>313</v>
      </c>
      <c r="G1" s="342"/>
    </row>
    <row r="2" spans="1:9" ht="13" x14ac:dyDescent="0.3">
      <c r="A2" s="26" t="s">
        <v>321</v>
      </c>
      <c r="B2" s="162">
        <v>44927</v>
      </c>
      <c r="C2" s="162">
        <v>45261</v>
      </c>
      <c r="D2" s="162">
        <v>45292</v>
      </c>
    </row>
    <row r="3" spans="1:9" x14ac:dyDescent="0.25">
      <c r="A3" s="18" t="s">
        <v>563</v>
      </c>
      <c r="B3" s="209">
        <v>271499.44282</v>
      </c>
      <c r="C3" s="209">
        <v>261107.27368000001</v>
      </c>
      <c r="D3" s="209">
        <v>257665.07043000002</v>
      </c>
      <c r="E3" s="17"/>
      <c r="F3" s="95"/>
      <c r="G3" s="95"/>
      <c r="H3" s="43"/>
      <c r="I3" s="43"/>
    </row>
    <row r="4" spans="1:9" x14ac:dyDescent="0.25">
      <c r="A4" s="19" t="s">
        <v>528</v>
      </c>
      <c r="B4" s="210">
        <v>170072.82759999999</v>
      </c>
      <c r="C4" s="210">
        <v>158632.522967</v>
      </c>
      <c r="D4" s="210">
        <v>218080.21696399999</v>
      </c>
      <c r="E4" s="17"/>
      <c r="F4" s="95"/>
      <c r="G4" s="95"/>
      <c r="H4" s="43"/>
      <c r="I4" s="43"/>
    </row>
    <row r="5" spans="1:9" x14ac:dyDescent="0.25">
      <c r="A5" s="19" t="s">
        <v>562</v>
      </c>
      <c r="B5" s="210">
        <v>202.33954999999997</v>
      </c>
      <c r="C5" s="210">
        <v>277.16591999999997</v>
      </c>
      <c r="D5" s="210">
        <v>253.79042000000001</v>
      </c>
      <c r="E5" s="17"/>
      <c r="F5" s="95"/>
      <c r="G5" s="95"/>
      <c r="H5" s="43"/>
      <c r="I5" s="43"/>
    </row>
    <row r="6" spans="1:9" x14ac:dyDescent="0.25">
      <c r="A6" s="19" t="s">
        <v>593</v>
      </c>
      <c r="B6" s="210">
        <v>82.004130000000004</v>
      </c>
      <c r="C6" s="210">
        <v>269.72228999999999</v>
      </c>
      <c r="D6" s="210">
        <v>79.37742999999999</v>
      </c>
      <c r="E6" s="17"/>
      <c r="F6" s="95"/>
      <c r="G6" s="95"/>
      <c r="H6" s="43"/>
      <c r="I6" s="43"/>
    </row>
    <row r="7" spans="1:9" x14ac:dyDescent="0.25">
      <c r="A7" s="19" t="s">
        <v>621</v>
      </c>
      <c r="B7" s="210">
        <v>0</v>
      </c>
      <c r="C7" s="210">
        <v>0</v>
      </c>
      <c r="D7" s="210">
        <v>31.201799999999999</v>
      </c>
      <c r="E7" s="17"/>
      <c r="F7" s="95"/>
      <c r="G7" s="95"/>
      <c r="H7" s="43"/>
      <c r="I7" s="43"/>
    </row>
    <row r="8" spans="1:9" x14ac:dyDescent="0.25">
      <c r="A8" s="19" t="s">
        <v>592</v>
      </c>
      <c r="B8" s="210">
        <v>2.3650000000000002</v>
      </c>
      <c r="C8" s="210">
        <v>4.4180000000000001</v>
      </c>
      <c r="D8" s="210">
        <v>21.488</v>
      </c>
      <c r="E8" s="17"/>
      <c r="F8" s="95"/>
      <c r="G8" s="95"/>
      <c r="H8" s="43"/>
      <c r="I8" s="43"/>
    </row>
    <row r="9" spans="1:9" x14ac:dyDescent="0.25">
      <c r="A9" s="19" t="s">
        <v>622</v>
      </c>
      <c r="B9" s="210">
        <v>14.36</v>
      </c>
      <c r="C9" s="210">
        <v>0.193</v>
      </c>
      <c r="D9" s="210">
        <v>0.56100000000000005</v>
      </c>
      <c r="E9" s="43"/>
      <c r="F9" s="95"/>
      <c r="G9" s="95"/>
      <c r="H9" s="43"/>
      <c r="I9" s="43"/>
    </row>
    <row r="10" spans="1:9" x14ac:dyDescent="0.25">
      <c r="A10" s="21" t="s">
        <v>626</v>
      </c>
      <c r="B10" s="206">
        <v>0</v>
      </c>
      <c r="C10" s="206">
        <v>2E-3</v>
      </c>
      <c r="D10" s="206">
        <v>0</v>
      </c>
      <c r="E10" s="43"/>
      <c r="F10" s="95"/>
      <c r="G10" s="95"/>
      <c r="H10" s="43"/>
      <c r="I10" s="43"/>
    </row>
    <row r="11" spans="1:9" ht="13" x14ac:dyDescent="0.3">
      <c r="A11" s="54" t="s">
        <v>262</v>
      </c>
      <c r="B11" s="55">
        <f>SUM(B3:B10)</f>
        <v>441873.33909999992</v>
      </c>
      <c r="C11" s="55">
        <f>SUM(C3:C10)</f>
        <v>420291.29785700003</v>
      </c>
      <c r="D11" s="56">
        <f>SUM(D3:D10)</f>
        <v>476131.70604399993</v>
      </c>
      <c r="E11" s="43"/>
      <c r="F11" s="95"/>
      <c r="G11" s="95"/>
      <c r="H11" s="43"/>
      <c r="I11" s="43"/>
    </row>
    <row r="12" spans="1:9" x14ac:dyDescent="0.25">
      <c r="B12" s="43"/>
      <c r="C12" s="43"/>
      <c r="D12" s="43"/>
    </row>
    <row r="13" spans="1:9" x14ac:dyDescent="0.25">
      <c r="D13" s="95"/>
    </row>
    <row r="14" spans="1:9" x14ac:dyDescent="0.25">
      <c r="D14" s="95"/>
      <c r="E14" s="95"/>
      <c r="F14" s="95"/>
    </row>
    <row r="15" spans="1:9" x14ac:dyDescent="0.25">
      <c r="D15" s="95"/>
    </row>
    <row r="16" spans="1:9" x14ac:dyDescent="0.25">
      <c r="D16" s="96"/>
    </row>
    <row r="17" spans="4:4" x14ac:dyDescent="0.25">
      <c r="D17" s="17"/>
    </row>
    <row r="18" spans="4:4" x14ac:dyDescent="0.25">
      <c r="D18" s="17"/>
    </row>
    <row r="19" spans="4:4" x14ac:dyDescent="0.25">
      <c r="D19" s="96"/>
    </row>
    <row r="20" spans="4:4" x14ac:dyDescent="0.25">
      <c r="D20" s="43"/>
    </row>
  </sheetData>
  <sortState xmlns:xlrd2="http://schemas.microsoft.com/office/spreadsheetml/2017/richdata2" ref="A3:D10">
    <sortCondition descending="1" ref="D3:D10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34"/>
  <sheetViews>
    <sheetView zoomScaleNormal="100" workbookViewId="0">
      <selection activeCell="R1" sqref="R1"/>
    </sheetView>
  </sheetViews>
  <sheetFormatPr defaultColWidth="8.81640625" defaultRowHeight="12.5" x14ac:dyDescent="0.25"/>
  <cols>
    <col min="1" max="1" width="30.81640625" style="1" customWidth="1"/>
    <col min="2" max="2" width="13.90625" style="1" customWidth="1"/>
    <col min="3" max="3" width="12.36328125" style="1" customWidth="1"/>
    <col min="4" max="4" width="27.6328125" style="1" customWidth="1"/>
    <col min="5" max="5" width="15.36328125" style="1" customWidth="1"/>
    <col min="6" max="6" width="8.81640625" style="1"/>
    <col min="7" max="7" width="12" style="1" bestFit="1" customWidth="1"/>
    <col min="8" max="8" width="10.7265625" style="1" bestFit="1" customWidth="1"/>
    <col min="9" max="9" width="13.6328125" style="1" customWidth="1"/>
    <col min="10" max="10" width="13.54296875" style="1" customWidth="1"/>
    <col min="11" max="11" width="9.1796875" style="1" bestFit="1" customWidth="1"/>
    <col min="12" max="12" width="55.453125" style="1" customWidth="1"/>
    <col min="13" max="13" width="12.90625" style="1" bestFit="1" customWidth="1"/>
    <col min="14" max="14" width="31.7265625" style="1" customWidth="1"/>
    <col min="15" max="15" width="12.90625" style="1" bestFit="1" customWidth="1"/>
    <col min="16" max="21" width="9.1796875" style="1" bestFit="1" customWidth="1"/>
    <col min="22" max="16384" width="8.81640625" style="1"/>
  </cols>
  <sheetData>
    <row r="1" spans="1:18" ht="13" x14ac:dyDescent="0.3">
      <c r="A1" s="9" t="s">
        <v>629</v>
      </c>
      <c r="G1" s="138" t="s">
        <v>630</v>
      </c>
      <c r="L1" s="138" t="s">
        <v>691</v>
      </c>
      <c r="R1" s="33" t="s">
        <v>313</v>
      </c>
    </row>
    <row r="2" spans="1:18" ht="13" x14ac:dyDescent="0.3">
      <c r="A2" s="218" t="s">
        <v>527</v>
      </c>
      <c r="B2" s="218" t="s">
        <v>335</v>
      </c>
      <c r="C2" s="17"/>
      <c r="D2" s="26" t="s">
        <v>527</v>
      </c>
      <c r="E2" s="26" t="s">
        <v>266</v>
      </c>
      <c r="F2" s="34"/>
      <c r="G2" s="88" t="s">
        <v>263</v>
      </c>
      <c r="H2" s="267"/>
      <c r="I2" s="26" t="s">
        <v>335</v>
      </c>
      <c r="J2" s="26" t="s">
        <v>266</v>
      </c>
      <c r="L2" s="291" t="s">
        <v>464</v>
      </c>
      <c r="M2" s="292" t="s">
        <v>520</v>
      </c>
      <c r="N2" s="291" t="s">
        <v>463</v>
      </c>
      <c r="O2" s="292" t="s">
        <v>520</v>
      </c>
    </row>
    <row r="3" spans="1:18" ht="28" customHeight="1" x14ac:dyDescent="0.35">
      <c r="A3" s="23" t="s">
        <v>503</v>
      </c>
      <c r="B3" s="319">
        <v>6209.9462917800001</v>
      </c>
      <c r="D3" s="19" t="s">
        <v>503</v>
      </c>
      <c r="E3" s="232">
        <v>7775.2304368599998</v>
      </c>
      <c r="F3" s="139"/>
      <c r="G3" s="376">
        <v>2023</v>
      </c>
      <c r="H3" s="23" t="s">
        <v>269</v>
      </c>
      <c r="I3" s="263">
        <v>0</v>
      </c>
      <c r="J3" s="263">
        <v>26.850457579999997</v>
      </c>
      <c r="L3" s="293" t="s">
        <v>195</v>
      </c>
      <c r="M3" s="294">
        <v>3.4185E-2</v>
      </c>
      <c r="N3" s="293" t="s">
        <v>662</v>
      </c>
      <c r="O3" s="294">
        <v>3.59732217</v>
      </c>
    </row>
    <row r="4" spans="1:18" ht="14.5" customHeight="1" x14ac:dyDescent="0.35">
      <c r="A4" s="23" t="s">
        <v>341</v>
      </c>
      <c r="B4" s="319">
        <v>2710.5018959200002</v>
      </c>
      <c r="D4" s="19" t="s">
        <v>342</v>
      </c>
      <c r="E4" s="232">
        <v>1845.9867134000001</v>
      </c>
      <c r="F4" s="139"/>
      <c r="G4" s="377"/>
      <c r="H4" s="23" t="s">
        <v>270</v>
      </c>
      <c r="I4" s="263">
        <v>0.40638600000000002</v>
      </c>
      <c r="J4" s="263">
        <v>26.078089760000001</v>
      </c>
      <c r="L4" s="295" t="s">
        <v>181</v>
      </c>
      <c r="M4" s="296">
        <v>2.3209E-2</v>
      </c>
      <c r="N4" s="295" t="s">
        <v>663</v>
      </c>
      <c r="O4" s="296">
        <v>2.2847090400000001</v>
      </c>
    </row>
    <row r="5" spans="1:18" ht="29" customHeight="1" x14ac:dyDescent="0.35">
      <c r="A5" s="23" t="s">
        <v>837</v>
      </c>
      <c r="B5" s="319">
        <v>997.46363604999999</v>
      </c>
      <c r="D5" s="19" t="s">
        <v>504</v>
      </c>
      <c r="E5" s="232">
        <v>1633.77920195</v>
      </c>
      <c r="F5" s="139"/>
      <c r="G5" s="377"/>
      <c r="H5" s="23" t="s">
        <v>271</v>
      </c>
      <c r="I5" s="263">
        <v>0.54398299999999999</v>
      </c>
      <c r="J5" s="263">
        <v>38.838742850000003</v>
      </c>
      <c r="L5" s="297" t="s">
        <v>224</v>
      </c>
      <c r="M5" s="298">
        <v>1.8499999999999999E-2</v>
      </c>
      <c r="N5" s="297" t="s">
        <v>664</v>
      </c>
      <c r="O5" s="298">
        <v>1.6653423999999999</v>
      </c>
    </row>
    <row r="6" spans="1:18" ht="12.5" customHeight="1" x14ac:dyDescent="0.35">
      <c r="A6" s="23" t="s">
        <v>342</v>
      </c>
      <c r="B6" s="319">
        <v>684.96154826999998</v>
      </c>
      <c r="D6" s="19" t="s">
        <v>505</v>
      </c>
      <c r="E6" s="232">
        <v>816.89845375000004</v>
      </c>
      <c r="F6" s="139"/>
      <c r="G6" s="377"/>
      <c r="H6" s="23" t="s">
        <v>272</v>
      </c>
      <c r="I6" s="263">
        <v>1.7372989999999999</v>
      </c>
      <c r="J6" s="263">
        <v>44.43902654</v>
      </c>
    </row>
    <row r="7" spans="1:18" ht="11.5" customHeight="1" x14ac:dyDescent="0.35">
      <c r="A7" s="23" t="s">
        <v>343</v>
      </c>
      <c r="B7" s="319">
        <v>367.33153644999999</v>
      </c>
      <c r="D7" s="19" t="s">
        <v>838</v>
      </c>
      <c r="E7" s="232">
        <v>667.32961742999998</v>
      </c>
      <c r="F7" s="6"/>
      <c r="G7" s="377"/>
      <c r="H7" s="23" t="s">
        <v>273</v>
      </c>
      <c r="I7" s="263">
        <v>0.24212400000000001</v>
      </c>
      <c r="J7" s="263">
        <v>27.312903899999998</v>
      </c>
    </row>
    <row r="8" spans="1:18" ht="14.5" x14ac:dyDescent="0.35">
      <c r="A8" s="23" t="s">
        <v>509</v>
      </c>
      <c r="B8" s="319">
        <v>319.214472</v>
      </c>
      <c r="D8" s="19" t="s">
        <v>343</v>
      </c>
      <c r="E8" s="232">
        <v>413.46177426999998</v>
      </c>
      <c r="F8" s="139"/>
      <c r="G8" s="377"/>
      <c r="H8" s="23" t="s">
        <v>274</v>
      </c>
      <c r="I8" s="263">
        <v>0.75077000000000005</v>
      </c>
      <c r="J8" s="263">
        <v>35.972111939999998</v>
      </c>
    </row>
    <row r="9" spans="1:18" ht="14.5" customHeight="1" x14ac:dyDescent="0.35">
      <c r="A9" s="23" t="s">
        <v>505</v>
      </c>
      <c r="B9" s="319">
        <v>267.75822181000001</v>
      </c>
      <c r="D9" s="19" t="s">
        <v>579</v>
      </c>
      <c r="E9" s="80">
        <v>271.16589606999997</v>
      </c>
      <c r="F9" s="139"/>
      <c r="G9" s="377"/>
      <c r="H9" s="23" t="s">
        <v>275</v>
      </c>
      <c r="I9" s="263">
        <v>1.5212779999999999</v>
      </c>
      <c r="J9" s="263">
        <v>54.573250539999997</v>
      </c>
    </row>
    <row r="10" spans="1:18" ht="14.5" x14ac:dyDescent="0.35">
      <c r="A10" s="23" t="s">
        <v>504</v>
      </c>
      <c r="B10" s="319">
        <v>240.14617509000001</v>
      </c>
      <c r="D10" s="19" t="s">
        <v>341</v>
      </c>
      <c r="E10" s="232">
        <v>116.82050914</v>
      </c>
      <c r="F10" s="139"/>
      <c r="G10" s="377"/>
      <c r="H10" s="23" t="s">
        <v>276</v>
      </c>
      <c r="I10" s="263">
        <v>2.4943870000000001</v>
      </c>
      <c r="J10" s="263">
        <v>57.818819600000005</v>
      </c>
    </row>
    <row r="11" spans="1:18" ht="15.5" customHeight="1" x14ac:dyDescent="0.35">
      <c r="A11" s="23" t="s">
        <v>507</v>
      </c>
      <c r="B11" s="319">
        <v>92.843391220000001</v>
      </c>
      <c r="D11" s="19" t="s">
        <v>509</v>
      </c>
      <c r="E11" s="232">
        <v>82.034200799999994</v>
      </c>
      <c r="F11" s="139"/>
      <c r="G11" s="377"/>
      <c r="H11" s="23" t="s">
        <v>277</v>
      </c>
      <c r="I11" s="263">
        <v>0.26852900000000002</v>
      </c>
      <c r="J11" s="263">
        <v>46.436545530000004</v>
      </c>
    </row>
    <row r="12" spans="1:18" ht="15.65" customHeight="1" x14ac:dyDescent="0.35">
      <c r="A12" s="23" t="s">
        <v>508</v>
      </c>
      <c r="B12" s="319">
        <v>58.802357360000002</v>
      </c>
      <c r="D12" s="19" t="s">
        <v>508</v>
      </c>
      <c r="E12" s="232">
        <v>38.78792353</v>
      </c>
      <c r="F12" s="139"/>
      <c r="G12" s="377"/>
      <c r="H12" s="23" t="s">
        <v>278</v>
      </c>
      <c r="I12" s="263">
        <v>0.89507199999999998</v>
      </c>
      <c r="J12" s="263">
        <v>54.869167099999999</v>
      </c>
    </row>
    <row r="13" spans="1:18" ht="14.5" x14ac:dyDescent="0.35">
      <c r="A13" s="23" t="s">
        <v>513</v>
      </c>
      <c r="B13" s="319">
        <v>13.554931550000001</v>
      </c>
      <c r="D13" s="19" t="s">
        <v>507</v>
      </c>
      <c r="E13" s="232">
        <v>35.883288540000002</v>
      </c>
      <c r="F13" s="139"/>
      <c r="G13" s="377"/>
      <c r="H13" s="23" t="s">
        <v>279</v>
      </c>
      <c r="I13" s="263">
        <v>3.4487239999999999</v>
      </c>
      <c r="J13" s="263">
        <v>54.846471389999998</v>
      </c>
    </row>
    <row r="14" spans="1:18" ht="14.5" x14ac:dyDescent="0.35">
      <c r="A14" s="23" t="s">
        <v>510</v>
      </c>
      <c r="B14" s="319">
        <v>1.0539955700000001</v>
      </c>
      <c r="D14" s="19" t="s">
        <v>506</v>
      </c>
      <c r="E14" s="232">
        <v>31.500612390000001</v>
      </c>
      <c r="F14" s="139"/>
      <c r="G14" s="378"/>
      <c r="H14" s="23" t="s">
        <v>280</v>
      </c>
      <c r="I14" s="263">
        <v>0.44406899999999999</v>
      </c>
      <c r="J14" s="263">
        <v>59.162226759999996</v>
      </c>
    </row>
    <row r="15" spans="1:18" ht="14.5" customHeight="1" x14ac:dyDescent="0.35">
      <c r="A15" s="23" t="s">
        <v>634</v>
      </c>
      <c r="B15" s="319">
        <v>0.27514560999999998</v>
      </c>
      <c r="D15" s="19" t="s">
        <v>511</v>
      </c>
      <c r="E15" s="232">
        <v>14.67009345</v>
      </c>
      <c r="F15" s="139"/>
      <c r="G15" s="88">
        <v>2024</v>
      </c>
      <c r="H15" s="23" t="s">
        <v>269</v>
      </c>
      <c r="I15" s="263">
        <v>0.108227</v>
      </c>
      <c r="J15" s="263">
        <v>31.500612390000001</v>
      </c>
    </row>
    <row r="16" spans="1:18" x14ac:dyDescent="0.25">
      <c r="A16" s="23" t="s">
        <v>506</v>
      </c>
      <c r="B16" s="319">
        <v>0.108227</v>
      </c>
      <c r="D16" s="19" t="s">
        <v>510</v>
      </c>
      <c r="E16" s="232">
        <v>2.82495144</v>
      </c>
      <c r="F16" s="139"/>
    </row>
    <row r="17" spans="1:21" x14ac:dyDescent="0.25">
      <c r="A17" s="23" t="s">
        <v>511</v>
      </c>
      <c r="B17" s="319">
        <v>1.3186700000000001E-2</v>
      </c>
      <c r="D17" s="19" t="s">
        <v>512</v>
      </c>
      <c r="E17" s="232">
        <v>2.7362174100000001</v>
      </c>
      <c r="F17" s="139"/>
      <c r="I17" s="36"/>
    </row>
    <row r="18" spans="1:21" x14ac:dyDescent="0.25">
      <c r="A18" s="21" t="s">
        <v>567</v>
      </c>
      <c r="B18" s="320">
        <v>3.6251999999999999E-3</v>
      </c>
      <c r="D18" s="19" t="s">
        <v>634</v>
      </c>
      <c r="E18" s="232">
        <v>0.25668814000000001</v>
      </c>
      <c r="F18" s="139"/>
      <c r="I18" s="36"/>
    </row>
    <row r="19" spans="1:21" ht="13" x14ac:dyDescent="0.3">
      <c r="A19" s="32" t="s">
        <v>262</v>
      </c>
      <c r="B19" s="76">
        <f>SUBTOTAL(109,B3:B18)</f>
        <v>11963.978637579999</v>
      </c>
      <c r="D19" s="19" t="s">
        <v>466</v>
      </c>
      <c r="E19" s="232">
        <v>0.21357265</v>
      </c>
      <c r="F19" s="139"/>
      <c r="H19" s="50"/>
      <c r="I19" s="375"/>
      <c r="J19" s="375"/>
      <c r="K19" s="375"/>
      <c r="L19" s="50"/>
      <c r="M19" s="50"/>
      <c r="N19" s="50"/>
      <c r="O19" s="50"/>
      <c r="P19" s="50"/>
      <c r="Q19" s="50"/>
      <c r="R19" s="50"/>
      <c r="S19" s="50"/>
      <c r="T19" s="50"/>
      <c r="U19" s="50"/>
    </row>
    <row r="20" spans="1:21" ht="12.5" customHeight="1" x14ac:dyDescent="0.25">
      <c r="D20" s="19" t="s">
        <v>627</v>
      </c>
      <c r="E20" s="232">
        <v>3.9760000000000004E-3</v>
      </c>
      <c r="F20" s="139"/>
      <c r="G20" s="50"/>
      <c r="H20" s="50"/>
    </row>
    <row r="21" spans="1:21" ht="12.5" customHeight="1" x14ac:dyDescent="0.25">
      <c r="D21" s="19" t="s">
        <v>628</v>
      </c>
      <c r="E21" s="232">
        <v>3.601E-3</v>
      </c>
      <c r="F21" s="139"/>
      <c r="G21" s="50"/>
      <c r="H21" s="182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</row>
    <row r="22" spans="1:21" x14ac:dyDescent="0.25">
      <c r="D22" s="19" t="s">
        <v>513</v>
      </c>
      <c r="E22" s="232">
        <v>3.4659999999999999E-3</v>
      </c>
      <c r="F22" s="139"/>
      <c r="H22" s="182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</row>
    <row r="23" spans="1:21" x14ac:dyDescent="0.25">
      <c r="D23" s="21" t="s">
        <v>567</v>
      </c>
      <c r="E23" s="233">
        <v>1.1177800000000001E-3</v>
      </c>
      <c r="F23" s="139"/>
    </row>
    <row r="24" spans="1:21" ht="13" x14ac:dyDescent="0.3">
      <c r="D24" s="54" t="s">
        <v>262</v>
      </c>
      <c r="E24" s="85">
        <f>SUM(E3:E23)</f>
        <v>13749.592312000001</v>
      </c>
      <c r="F24" s="139"/>
      <c r="G24" s="94"/>
    </row>
    <row r="25" spans="1:21" x14ac:dyDescent="0.25">
      <c r="D25" s="140"/>
      <c r="E25" s="140"/>
    </row>
    <row r="26" spans="1:21" x14ac:dyDescent="0.25">
      <c r="D26" s="140"/>
      <c r="E26" s="140"/>
    </row>
    <row r="27" spans="1:21" x14ac:dyDescent="0.25">
      <c r="D27" s="140"/>
      <c r="E27" s="140"/>
    </row>
    <row r="28" spans="1:21" x14ac:dyDescent="0.25">
      <c r="D28" s="140"/>
    </row>
    <row r="29" spans="1:21" x14ac:dyDescent="0.25">
      <c r="D29" s="140"/>
    </row>
    <row r="30" spans="1:21" x14ac:dyDescent="0.25">
      <c r="D30" s="140"/>
      <c r="E30" s="140"/>
    </row>
    <row r="31" spans="1:21" s="67" customFormat="1" x14ac:dyDescent="0.25">
      <c r="D31" s="290"/>
      <c r="E31" s="290"/>
    </row>
    <row r="32" spans="1:21" s="67" customFormat="1" x14ac:dyDescent="0.25">
      <c r="D32" s="290"/>
      <c r="E32" s="290"/>
    </row>
    <row r="33" spans="4:5" s="67" customFormat="1" x14ac:dyDescent="0.25">
      <c r="D33" s="290"/>
      <c r="E33" s="290"/>
    </row>
    <row r="34" spans="4:5" s="67" customFormat="1" x14ac:dyDescent="0.25">
      <c r="D34" s="290"/>
      <c r="E34" s="290"/>
    </row>
  </sheetData>
  <mergeCells count="2">
    <mergeCell ref="I19:K19"/>
    <mergeCell ref="G3:G14"/>
  </mergeCells>
  <phoneticPr fontId="4" type="noConversion"/>
  <hyperlinks>
    <hyperlink ref="R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331"/>
  <sheetViews>
    <sheetView zoomScaleNormal="100" workbookViewId="0">
      <selection activeCell="N1" sqref="N1"/>
    </sheetView>
  </sheetViews>
  <sheetFormatPr defaultColWidth="8.81640625" defaultRowHeight="12.5" x14ac:dyDescent="0.25"/>
  <cols>
    <col min="1" max="1" width="30.81640625" style="1" customWidth="1"/>
    <col min="2" max="2" width="13.6328125" style="1" bestFit="1" customWidth="1"/>
    <col min="3" max="3" width="13.453125" style="1" customWidth="1"/>
    <col min="4" max="4" width="12.08984375" style="1" bestFit="1" customWidth="1"/>
    <col min="5" max="5" width="8.81640625" style="1" bestFit="1" customWidth="1"/>
    <col min="6" max="6" width="4.81640625" style="1" bestFit="1" customWidth="1"/>
    <col min="7" max="7" width="7.26953125" style="1" bestFit="1" customWidth="1"/>
    <col min="8" max="8" width="13.36328125" style="1" customWidth="1"/>
    <col min="9" max="9" width="14.90625" style="1" customWidth="1"/>
    <col min="10" max="10" width="11" style="1" bestFit="1" customWidth="1"/>
    <col min="11" max="11" width="11" style="1" customWidth="1"/>
    <col min="12" max="12" width="8.81640625" style="1" bestFit="1" customWidth="1"/>
    <col min="13" max="16384" width="8.81640625" style="1"/>
  </cols>
  <sheetData>
    <row r="1" spans="1:14" ht="13" x14ac:dyDescent="0.3">
      <c r="A1" s="379" t="s">
        <v>631</v>
      </c>
      <c r="B1" s="379"/>
      <c r="C1" s="379"/>
      <c r="D1" s="379"/>
      <c r="E1" s="379"/>
      <c r="F1" s="379"/>
      <c r="G1" s="379"/>
      <c r="H1" s="379"/>
      <c r="I1" s="379"/>
      <c r="J1" s="379"/>
      <c r="K1" s="192"/>
      <c r="N1" s="33" t="s">
        <v>313</v>
      </c>
    </row>
    <row r="2" spans="1:14" ht="13" x14ac:dyDescent="0.3">
      <c r="A2" s="26" t="s">
        <v>462</v>
      </c>
      <c r="B2" s="26" t="s">
        <v>327</v>
      </c>
      <c r="C2" s="26" t="s">
        <v>328</v>
      </c>
      <c r="D2" s="26" t="s">
        <v>329</v>
      </c>
      <c r="E2" s="26" t="s">
        <v>330</v>
      </c>
      <c r="F2" s="26" t="s">
        <v>331</v>
      </c>
      <c r="G2" s="26" t="s">
        <v>332</v>
      </c>
      <c r="H2" s="26" t="s">
        <v>333</v>
      </c>
      <c r="I2" s="26" t="s">
        <v>334</v>
      </c>
      <c r="J2" s="26" t="s">
        <v>514</v>
      </c>
      <c r="K2" s="26" t="s">
        <v>632</v>
      </c>
      <c r="L2" s="26" t="s">
        <v>262</v>
      </c>
    </row>
    <row r="3" spans="1:14" x14ac:dyDescent="0.25">
      <c r="A3" s="219" t="s">
        <v>464</v>
      </c>
      <c r="B3" s="229">
        <v>1.9897477299999999</v>
      </c>
      <c r="C3" s="229">
        <v>9.1946520700000001</v>
      </c>
      <c r="D3" s="229">
        <v>16.586930339999999</v>
      </c>
      <c r="E3" s="229">
        <v>2.8999630999999999</v>
      </c>
      <c r="F3" s="229">
        <v>0.36911709999999998</v>
      </c>
      <c r="G3" s="229">
        <v>1.1104000000000001E-3</v>
      </c>
      <c r="H3" s="229">
        <v>4.3611000000000006E-3</v>
      </c>
      <c r="I3" s="229">
        <v>0</v>
      </c>
      <c r="J3" s="229">
        <v>0.69810499999999998</v>
      </c>
      <c r="K3" s="229">
        <v>0</v>
      </c>
      <c r="L3" s="135">
        <f>SUM(B3:J3)</f>
        <v>31.743986839999998</v>
      </c>
      <c r="M3" s="141"/>
    </row>
    <row r="4" spans="1:14" x14ac:dyDescent="0.25">
      <c r="A4" s="220" t="s">
        <v>463</v>
      </c>
      <c r="B4" s="230">
        <v>0</v>
      </c>
      <c r="C4" s="230">
        <v>0</v>
      </c>
      <c r="D4" s="230">
        <v>1.23062089</v>
      </c>
      <c r="E4" s="230">
        <v>4.075906E-2</v>
      </c>
      <c r="F4" s="230">
        <v>0</v>
      </c>
      <c r="G4" s="230">
        <v>0</v>
      </c>
      <c r="H4" s="230">
        <v>0</v>
      </c>
      <c r="I4" s="230">
        <v>1.2390000000000001E-3</v>
      </c>
      <c r="J4" s="230">
        <v>2.13759E-3</v>
      </c>
      <c r="K4" s="230">
        <v>0</v>
      </c>
      <c r="L4" s="187">
        <f>SUM(B4:J4)</f>
        <v>1.27475654</v>
      </c>
      <c r="M4" s="141"/>
    </row>
    <row r="7" spans="1:14" ht="13" x14ac:dyDescent="0.3">
      <c r="A7" s="180" t="s">
        <v>501</v>
      </c>
      <c r="B7" s="180" t="s">
        <v>537</v>
      </c>
      <c r="C7" s="180" t="s">
        <v>523</v>
      </c>
    </row>
    <row r="8" spans="1:14" ht="13" x14ac:dyDescent="0.25">
      <c r="A8" s="181" t="s">
        <v>515</v>
      </c>
      <c r="B8" s="231">
        <v>5275.7964283299998</v>
      </c>
      <c r="C8" s="231">
        <v>4423.1142930699998</v>
      </c>
    </row>
    <row r="9" spans="1:14" ht="13" x14ac:dyDescent="0.25">
      <c r="A9" s="188" t="s">
        <v>598</v>
      </c>
      <c r="B9" s="221" t="s">
        <v>314</v>
      </c>
      <c r="C9" s="221" t="s">
        <v>314</v>
      </c>
    </row>
    <row r="11" spans="1:14" s="9" customFormat="1" ht="13" x14ac:dyDescent="0.3"/>
    <row r="13" spans="1:14" x14ac:dyDescent="0.25">
      <c r="C13" s="6"/>
      <c r="D13" s="6"/>
    </row>
    <row r="17" spans="2:4" x14ac:dyDescent="0.25">
      <c r="C17" s="17"/>
      <c r="D17" s="17"/>
    </row>
    <row r="30" spans="2:4" s="9" customFormat="1" ht="13" x14ac:dyDescent="0.3"/>
    <row r="31" spans="2:4" x14ac:dyDescent="0.25">
      <c r="B31" s="142"/>
      <c r="C31" s="142"/>
      <c r="D31" s="142"/>
    </row>
    <row r="32" spans="2:4" x14ac:dyDescent="0.25">
      <c r="B32" s="142"/>
      <c r="C32" s="142"/>
      <c r="D32" s="53"/>
    </row>
    <row r="33" spans="2:4" x14ac:dyDescent="0.25">
      <c r="B33" s="142"/>
      <c r="C33" s="142"/>
      <c r="D33" s="53"/>
    </row>
    <row r="34" spans="2:4" x14ac:dyDescent="0.25">
      <c r="B34" s="142"/>
      <c r="C34" s="142"/>
      <c r="D34" s="53"/>
    </row>
    <row r="35" spans="2:4" x14ac:dyDescent="0.25">
      <c r="B35" s="142"/>
      <c r="C35" s="142"/>
      <c r="D35" s="53"/>
    </row>
    <row r="36" spans="2:4" x14ac:dyDescent="0.25">
      <c r="B36" s="142"/>
      <c r="C36" s="142"/>
      <c r="D36" s="53"/>
    </row>
    <row r="37" spans="2:4" x14ac:dyDescent="0.25">
      <c r="B37" s="142"/>
      <c r="C37" s="142"/>
      <c r="D37" s="53"/>
    </row>
    <row r="38" spans="2:4" x14ac:dyDescent="0.25">
      <c r="B38" s="142"/>
      <c r="C38" s="142"/>
      <c r="D38" s="53"/>
    </row>
    <row r="39" spans="2:4" x14ac:dyDescent="0.25">
      <c r="B39" s="142"/>
      <c r="C39" s="142"/>
      <c r="D39" s="53"/>
    </row>
    <row r="40" spans="2:4" x14ac:dyDescent="0.25">
      <c r="B40" s="142"/>
      <c r="C40" s="142"/>
      <c r="D40" s="53"/>
    </row>
    <row r="41" spans="2:4" x14ac:dyDescent="0.25">
      <c r="B41" s="142"/>
      <c r="C41" s="142"/>
      <c r="D41" s="53"/>
    </row>
    <row r="42" spans="2:4" x14ac:dyDescent="0.25">
      <c r="B42" s="142"/>
      <c r="C42" s="142"/>
      <c r="D42" s="53"/>
    </row>
    <row r="43" spans="2:4" x14ac:dyDescent="0.25">
      <c r="B43" s="142"/>
      <c r="C43" s="142"/>
      <c r="D43" s="53"/>
    </row>
    <row r="44" spans="2:4" x14ac:dyDescent="0.25">
      <c r="B44" s="142"/>
      <c r="C44" s="142"/>
      <c r="D44" s="53"/>
    </row>
    <row r="45" spans="2:4" x14ac:dyDescent="0.25">
      <c r="B45" s="142"/>
      <c r="C45" s="142"/>
      <c r="D45" s="53"/>
    </row>
    <row r="46" spans="2:4" x14ac:dyDescent="0.25">
      <c r="B46" s="142"/>
      <c r="C46" s="142"/>
      <c r="D46" s="53"/>
    </row>
    <row r="47" spans="2:4" x14ac:dyDescent="0.25">
      <c r="B47" s="142"/>
      <c r="C47" s="142"/>
      <c r="D47" s="53"/>
    </row>
    <row r="48" spans="2:4" x14ac:dyDescent="0.25">
      <c r="B48" s="142"/>
      <c r="C48" s="142"/>
      <c r="D48" s="53"/>
    </row>
    <row r="49" spans="2:4" x14ac:dyDescent="0.25">
      <c r="B49" s="142"/>
      <c r="C49" s="142"/>
      <c r="D49" s="53"/>
    </row>
    <row r="50" spans="2:4" x14ac:dyDescent="0.25">
      <c r="B50" s="142"/>
      <c r="C50" s="142"/>
      <c r="D50" s="53"/>
    </row>
    <row r="51" spans="2:4" x14ac:dyDescent="0.25">
      <c r="B51" s="142"/>
      <c r="C51" s="142"/>
      <c r="D51" s="53"/>
    </row>
    <row r="52" spans="2:4" x14ac:dyDescent="0.25">
      <c r="B52" s="142"/>
      <c r="C52" s="142"/>
      <c r="D52" s="53"/>
    </row>
    <row r="53" spans="2:4" x14ac:dyDescent="0.25">
      <c r="B53" s="142"/>
      <c r="C53" s="142"/>
      <c r="D53" s="53"/>
    </row>
    <row r="54" spans="2:4" x14ac:dyDescent="0.25">
      <c r="B54" s="142"/>
      <c r="C54" s="142"/>
      <c r="D54" s="53"/>
    </row>
    <row r="55" spans="2:4" x14ac:dyDescent="0.25">
      <c r="B55" s="142"/>
      <c r="C55" s="142"/>
      <c r="D55" s="53"/>
    </row>
    <row r="56" spans="2:4" x14ac:dyDescent="0.25">
      <c r="B56" s="142"/>
      <c r="C56" s="142"/>
      <c r="D56" s="53"/>
    </row>
    <row r="57" spans="2:4" x14ac:dyDescent="0.25">
      <c r="B57" s="142"/>
      <c r="C57" s="142"/>
      <c r="D57" s="53"/>
    </row>
    <row r="58" spans="2:4" x14ac:dyDescent="0.25">
      <c r="B58" s="142"/>
      <c r="C58" s="142"/>
      <c r="D58" s="53"/>
    </row>
    <row r="59" spans="2:4" x14ac:dyDescent="0.25">
      <c r="B59" s="142"/>
      <c r="C59" s="142"/>
      <c r="D59" s="53"/>
    </row>
    <row r="60" spans="2:4" x14ac:dyDescent="0.25">
      <c r="B60" s="142"/>
      <c r="C60" s="142"/>
      <c r="D60" s="53"/>
    </row>
    <row r="61" spans="2:4" x14ac:dyDescent="0.25">
      <c r="B61" s="142"/>
      <c r="C61" s="142"/>
      <c r="D61" s="53"/>
    </row>
    <row r="62" spans="2:4" x14ac:dyDescent="0.25">
      <c r="B62" s="142"/>
      <c r="C62" s="142"/>
      <c r="D62" s="53"/>
    </row>
    <row r="63" spans="2:4" x14ac:dyDescent="0.25">
      <c r="B63" s="142"/>
      <c r="C63" s="142"/>
      <c r="D63" s="53"/>
    </row>
    <row r="64" spans="2:4" x14ac:dyDescent="0.25">
      <c r="B64" s="142"/>
      <c r="C64" s="142"/>
      <c r="D64" s="53"/>
    </row>
    <row r="65" spans="2:4" x14ac:dyDescent="0.25">
      <c r="B65" s="142"/>
      <c r="C65" s="142"/>
      <c r="D65" s="53"/>
    </row>
    <row r="66" spans="2:4" x14ac:dyDescent="0.25">
      <c r="B66" s="142"/>
      <c r="C66" s="142"/>
      <c r="D66" s="53"/>
    </row>
    <row r="67" spans="2:4" x14ac:dyDescent="0.25">
      <c r="B67" s="142"/>
      <c r="C67" s="142"/>
      <c r="D67" s="53"/>
    </row>
    <row r="68" spans="2:4" x14ac:dyDescent="0.25">
      <c r="B68" s="142"/>
      <c r="C68" s="142"/>
      <c r="D68" s="53"/>
    </row>
    <row r="69" spans="2:4" x14ac:dyDescent="0.25">
      <c r="B69" s="142"/>
      <c r="C69" s="142"/>
      <c r="D69" s="53"/>
    </row>
    <row r="70" spans="2:4" x14ac:dyDescent="0.25">
      <c r="B70" s="142"/>
      <c r="C70" s="142"/>
      <c r="D70" s="53"/>
    </row>
    <row r="71" spans="2:4" x14ac:dyDescent="0.25">
      <c r="B71" s="142"/>
      <c r="C71" s="142"/>
      <c r="D71" s="53"/>
    </row>
    <row r="72" spans="2:4" x14ac:dyDescent="0.25">
      <c r="B72" s="142"/>
      <c r="C72" s="142"/>
      <c r="D72" s="53"/>
    </row>
    <row r="73" spans="2:4" x14ac:dyDescent="0.25">
      <c r="B73" s="142"/>
      <c r="C73" s="142"/>
      <c r="D73" s="53"/>
    </row>
    <row r="74" spans="2:4" x14ac:dyDescent="0.25">
      <c r="B74" s="142"/>
      <c r="C74" s="142"/>
      <c r="D74" s="53"/>
    </row>
    <row r="75" spans="2:4" x14ac:dyDescent="0.25">
      <c r="B75" s="142"/>
      <c r="C75" s="142"/>
      <c r="D75" s="53"/>
    </row>
    <row r="76" spans="2:4" x14ac:dyDescent="0.25">
      <c r="B76" s="142"/>
      <c r="C76" s="142"/>
      <c r="D76" s="53"/>
    </row>
    <row r="77" spans="2:4" x14ac:dyDescent="0.25">
      <c r="B77" s="142"/>
      <c r="C77" s="142"/>
      <c r="D77" s="53"/>
    </row>
    <row r="78" spans="2:4" x14ac:dyDescent="0.25">
      <c r="B78" s="142"/>
      <c r="C78" s="142"/>
      <c r="D78" s="53"/>
    </row>
    <row r="79" spans="2:4" x14ac:dyDescent="0.25">
      <c r="B79" s="142"/>
      <c r="C79" s="142"/>
      <c r="D79" s="53"/>
    </row>
    <row r="80" spans="2:4" x14ac:dyDescent="0.25">
      <c r="B80" s="142"/>
      <c r="C80" s="142"/>
      <c r="D80" s="53"/>
    </row>
    <row r="81" spans="2:4" x14ac:dyDescent="0.25">
      <c r="B81" s="142"/>
      <c r="C81" s="142"/>
      <c r="D81" s="53"/>
    </row>
    <row r="82" spans="2:4" x14ac:dyDescent="0.25">
      <c r="B82" s="142"/>
      <c r="C82" s="142"/>
      <c r="D82" s="53"/>
    </row>
    <row r="83" spans="2:4" x14ac:dyDescent="0.25">
      <c r="B83" s="142"/>
      <c r="C83" s="142"/>
      <c r="D83" s="53"/>
    </row>
    <row r="84" spans="2:4" x14ac:dyDescent="0.25">
      <c r="B84" s="142"/>
      <c r="C84" s="142"/>
      <c r="D84" s="53"/>
    </row>
    <row r="85" spans="2:4" x14ac:dyDescent="0.25">
      <c r="B85" s="142"/>
      <c r="C85" s="142"/>
      <c r="D85" s="53"/>
    </row>
    <row r="86" spans="2:4" x14ac:dyDescent="0.25">
      <c r="B86" s="142"/>
      <c r="C86" s="142"/>
      <c r="D86" s="53"/>
    </row>
    <row r="87" spans="2:4" x14ac:dyDescent="0.25">
      <c r="B87" s="142"/>
      <c r="C87" s="142"/>
      <c r="D87" s="53"/>
    </row>
    <row r="88" spans="2:4" x14ac:dyDescent="0.25">
      <c r="B88" s="142"/>
      <c r="C88" s="142"/>
      <c r="D88" s="53"/>
    </row>
    <row r="89" spans="2:4" x14ac:dyDescent="0.25">
      <c r="B89" s="142"/>
      <c r="C89" s="142"/>
      <c r="D89" s="53"/>
    </row>
    <row r="90" spans="2:4" x14ac:dyDescent="0.25">
      <c r="B90" s="142"/>
      <c r="C90" s="142"/>
      <c r="D90" s="53"/>
    </row>
    <row r="91" spans="2:4" x14ac:dyDescent="0.25">
      <c r="B91" s="142"/>
      <c r="C91" s="142"/>
      <c r="D91" s="53"/>
    </row>
    <row r="92" spans="2:4" x14ac:dyDescent="0.25">
      <c r="B92" s="142"/>
      <c r="C92" s="142"/>
      <c r="D92" s="53"/>
    </row>
    <row r="93" spans="2:4" x14ac:dyDescent="0.25">
      <c r="B93" s="142"/>
      <c r="C93" s="142"/>
      <c r="D93" s="53"/>
    </row>
    <row r="94" spans="2:4" x14ac:dyDescent="0.25">
      <c r="B94" s="142"/>
      <c r="C94" s="142"/>
      <c r="D94" s="53"/>
    </row>
    <row r="95" spans="2:4" x14ac:dyDescent="0.25">
      <c r="B95" s="142"/>
      <c r="C95" s="142"/>
      <c r="D95" s="53"/>
    </row>
    <row r="96" spans="2:4" x14ac:dyDescent="0.25">
      <c r="B96" s="142"/>
      <c r="C96" s="142"/>
      <c r="D96" s="53"/>
    </row>
    <row r="97" spans="2:4" x14ac:dyDescent="0.25">
      <c r="B97" s="142"/>
      <c r="C97" s="142"/>
      <c r="D97" s="53"/>
    </row>
    <row r="98" spans="2:4" x14ac:dyDescent="0.25">
      <c r="B98" s="142"/>
      <c r="C98" s="142"/>
      <c r="D98" s="53"/>
    </row>
    <row r="99" spans="2:4" x14ac:dyDescent="0.25">
      <c r="B99" s="142"/>
      <c r="C99" s="142"/>
      <c r="D99" s="53"/>
    </row>
    <row r="100" spans="2:4" x14ac:dyDescent="0.25">
      <c r="B100" s="142"/>
      <c r="C100" s="142"/>
      <c r="D100" s="53"/>
    </row>
    <row r="101" spans="2:4" x14ac:dyDescent="0.25">
      <c r="B101" s="142"/>
      <c r="C101" s="142"/>
      <c r="D101" s="53"/>
    </row>
    <row r="102" spans="2:4" x14ac:dyDescent="0.25">
      <c r="B102" s="142"/>
      <c r="C102" s="142"/>
      <c r="D102" s="53"/>
    </row>
    <row r="103" spans="2:4" x14ac:dyDescent="0.25">
      <c r="B103" s="142"/>
      <c r="C103" s="142"/>
      <c r="D103" s="53"/>
    </row>
    <row r="104" spans="2:4" x14ac:dyDescent="0.25">
      <c r="B104" s="142"/>
      <c r="C104" s="142"/>
      <c r="D104" s="53"/>
    </row>
    <row r="105" spans="2:4" x14ac:dyDescent="0.25">
      <c r="B105" s="142"/>
      <c r="C105" s="142"/>
      <c r="D105" s="53"/>
    </row>
    <row r="106" spans="2:4" x14ac:dyDescent="0.25">
      <c r="B106" s="142"/>
      <c r="C106" s="142"/>
      <c r="D106" s="53"/>
    </row>
    <row r="107" spans="2:4" x14ac:dyDescent="0.25">
      <c r="B107" s="142"/>
      <c r="C107" s="142"/>
      <c r="D107" s="53"/>
    </row>
    <row r="108" spans="2:4" x14ac:dyDescent="0.25">
      <c r="B108" s="142"/>
      <c r="C108" s="142"/>
      <c r="D108" s="53"/>
    </row>
    <row r="109" spans="2:4" x14ac:dyDescent="0.25">
      <c r="B109" s="142"/>
      <c r="C109" s="142"/>
      <c r="D109" s="53"/>
    </row>
    <row r="110" spans="2:4" x14ac:dyDescent="0.25">
      <c r="B110" s="142"/>
      <c r="C110" s="142"/>
      <c r="D110" s="53"/>
    </row>
    <row r="111" spans="2:4" x14ac:dyDescent="0.25">
      <c r="B111" s="142"/>
      <c r="C111" s="142"/>
      <c r="D111" s="53"/>
    </row>
    <row r="112" spans="2:4" x14ac:dyDescent="0.25">
      <c r="B112" s="142"/>
      <c r="C112" s="142"/>
      <c r="D112" s="53"/>
    </row>
    <row r="113" spans="2:4" x14ac:dyDescent="0.25">
      <c r="B113" s="142"/>
      <c r="C113" s="142"/>
      <c r="D113" s="53"/>
    </row>
    <row r="114" spans="2:4" x14ac:dyDescent="0.25">
      <c r="B114" s="142"/>
      <c r="C114" s="142"/>
      <c r="D114" s="53"/>
    </row>
    <row r="115" spans="2:4" x14ac:dyDescent="0.25">
      <c r="B115" s="142"/>
      <c r="C115" s="142"/>
      <c r="D115" s="53"/>
    </row>
    <row r="116" spans="2:4" x14ac:dyDescent="0.25">
      <c r="B116" s="142"/>
      <c r="C116" s="142"/>
      <c r="D116" s="53"/>
    </row>
    <row r="117" spans="2:4" x14ac:dyDescent="0.25">
      <c r="B117" s="142"/>
      <c r="C117" s="142"/>
      <c r="D117" s="53"/>
    </row>
    <row r="118" spans="2:4" x14ac:dyDescent="0.25">
      <c r="B118" s="142"/>
      <c r="C118" s="142"/>
      <c r="D118" s="53"/>
    </row>
    <row r="119" spans="2:4" x14ac:dyDescent="0.25">
      <c r="B119" s="142"/>
      <c r="C119" s="142"/>
      <c r="D119" s="53"/>
    </row>
    <row r="120" spans="2:4" x14ac:dyDescent="0.25">
      <c r="B120" s="142"/>
      <c r="C120" s="142"/>
      <c r="D120" s="53"/>
    </row>
    <row r="121" spans="2:4" x14ac:dyDescent="0.25">
      <c r="B121" s="142"/>
      <c r="C121" s="142"/>
      <c r="D121" s="53"/>
    </row>
    <row r="122" spans="2:4" x14ac:dyDescent="0.25">
      <c r="B122" s="142"/>
      <c r="C122" s="142"/>
      <c r="D122" s="53"/>
    </row>
    <row r="123" spans="2:4" x14ac:dyDescent="0.25">
      <c r="B123" s="142"/>
      <c r="C123" s="142"/>
      <c r="D123" s="53"/>
    </row>
    <row r="124" spans="2:4" x14ac:dyDescent="0.25">
      <c r="B124" s="142"/>
      <c r="C124" s="142"/>
      <c r="D124" s="53"/>
    </row>
    <row r="125" spans="2:4" x14ac:dyDescent="0.25">
      <c r="B125" s="142"/>
      <c r="C125" s="142"/>
      <c r="D125" s="53"/>
    </row>
    <row r="126" spans="2:4" x14ac:dyDescent="0.25">
      <c r="B126" s="142"/>
      <c r="C126" s="142"/>
      <c r="D126" s="53"/>
    </row>
    <row r="127" spans="2:4" x14ac:dyDescent="0.25">
      <c r="B127" s="142"/>
      <c r="C127" s="142"/>
      <c r="D127" s="53"/>
    </row>
    <row r="128" spans="2:4" x14ac:dyDescent="0.25">
      <c r="B128" s="142"/>
      <c r="C128" s="142"/>
      <c r="D128" s="53"/>
    </row>
    <row r="129" spans="2:4" x14ac:dyDescent="0.25">
      <c r="B129" s="142"/>
      <c r="C129" s="142"/>
      <c r="D129" s="53"/>
    </row>
    <row r="130" spans="2:4" x14ac:dyDescent="0.25">
      <c r="B130" s="142"/>
      <c r="C130" s="142"/>
      <c r="D130" s="53"/>
    </row>
    <row r="131" spans="2:4" x14ac:dyDescent="0.25">
      <c r="B131" s="142"/>
      <c r="C131" s="142"/>
      <c r="D131" s="53"/>
    </row>
    <row r="132" spans="2:4" x14ac:dyDescent="0.25">
      <c r="B132" s="142"/>
      <c r="C132" s="142"/>
      <c r="D132" s="53"/>
    </row>
    <row r="133" spans="2:4" x14ac:dyDescent="0.25">
      <c r="B133" s="142"/>
      <c r="C133" s="142"/>
      <c r="D133" s="53"/>
    </row>
    <row r="134" spans="2:4" x14ac:dyDescent="0.25">
      <c r="B134" s="142"/>
      <c r="C134" s="142"/>
      <c r="D134" s="53"/>
    </row>
    <row r="135" spans="2:4" x14ac:dyDescent="0.25">
      <c r="B135" s="142"/>
      <c r="C135" s="142"/>
      <c r="D135" s="53"/>
    </row>
    <row r="136" spans="2:4" x14ac:dyDescent="0.25">
      <c r="B136" s="142"/>
      <c r="C136" s="142"/>
      <c r="D136" s="53"/>
    </row>
    <row r="137" spans="2:4" x14ac:dyDescent="0.25">
      <c r="B137" s="142"/>
      <c r="C137" s="142"/>
      <c r="D137" s="53"/>
    </row>
    <row r="138" spans="2:4" x14ac:dyDescent="0.25">
      <c r="B138" s="142"/>
      <c r="C138" s="142"/>
      <c r="D138" s="53"/>
    </row>
    <row r="139" spans="2:4" x14ac:dyDescent="0.25">
      <c r="B139" s="142"/>
      <c r="C139" s="142"/>
      <c r="D139" s="53"/>
    </row>
    <row r="140" spans="2:4" x14ac:dyDescent="0.25">
      <c r="B140" s="142"/>
      <c r="C140" s="142"/>
      <c r="D140" s="53"/>
    </row>
    <row r="141" spans="2:4" x14ac:dyDescent="0.25">
      <c r="B141" s="142"/>
      <c r="C141" s="142"/>
      <c r="D141" s="53"/>
    </row>
    <row r="142" spans="2:4" x14ac:dyDescent="0.25">
      <c r="B142" s="142"/>
      <c r="C142" s="142"/>
      <c r="D142" s="53"/>
    </row>
    <row r="143" spans="2:4" x14ac:dyDescent="0.25">
      <c r="B143" s="142"/>
      <c r="C143" s="142"/>
      <c r="D143" s="53"/>
    </row>
    <row r="144" spans="2:4" x14ac:dyDescent="0.25">
      <c r="B144" s="142"/>
      <c r="C144" s="142"/>
      <c r="D144" s="53"/>
    </row>
    <row r="145" spans="2:4" x14ac:dyDescent="0.25">
      <c r="B145" s="142"/>
      <c r="C145" s="142"/>
      <c r="D145" s="53"/>
    </row>
    <row r="146" spans="2:4" x14ac:dyDescent="0.25">
      <c r="B146" s="142"/>
      <c r="C146" s="142"/>
      <c r="D146" s="53"/>
    </row>
    <row r="147" spans="2:4" x14ac:dyDescent="0.25">
      <c r="B147" s="142"/>
      <c r="C147" s="142"/>
      <c r="D147" s="53"/>
    </row>
    <row r="148" spans="2:4" x14ac:dyDescent="0.25">
      <c r="B148" s="142"/>
      <c r="C148" s="142"/>
      <c r="D148" s="53"/>
    </row>
    <row r="149" spans="2:4" x14ac:dyDescent="0.25">
      <c r="B149" s="142"/>
      <c r="C149" s="142"/>
      <c r="D149" s="53"/>
    </row>
    <row r="150" spans="2:4" x14ac:dyDescent="0.25">
      <c r="B150" s="142"/>
      <c r="C150" s="142"/>
      <c r="D150" s="53"/>
    </row>
    <row r="151" spans="2:4" x14ac:dyDescent="0.25">
      <c r="B151" s="142"/>
      <c r="C151" s="142"/>
      <c r="D151" s="53"/>
    </row>
    <row r="152" spans="2:4" x14ac:dyDescent="0.25">
      <c r="B152" s="142"/>
      <c r="C152" s="142"/>
      <c r="D152" s="53"/>
    </row>
    <row r="153" spans="2:4" x14ac:dyDescent="0.25">
      <c r="B153" s="142"/>
      <c r="C153" s="142"/>
      <c r="D153" s="53"/>
    </row>
    <row r="154" spans="2:4" x14ac:dyDescent="0.25">
      <c r="B154" s="142"/>
      <c r="C154" s="142"/>
      <c r="D154" s="53"/>
    </row>
    <row r="155" spans="2:4" x14ac:dyDescent="0.25">
      <c r="B155" s="142"/>
      <c r="C155" s="142"/>
      <c r="D155" s="53"/>
    </row>
    <row r="156" spans="2:4" x14ac:dyDescent="0.25">
      <c r="B156" s="142"/>
      <c r="C156" s="142"/>
      <c r="D156" s="53"/>
    </row>
    <row r="157" spans="2:4" x14ac:dyDescent="0.25">
      <c r="B157" s="142"/>
      <c r="C157" s="142"/>
      <c r="D157" s="53"/>
    </row>
    <row r="158" spans="2:4" x14ac:dyDescent="0.25">
      <c r="B158" s="142"/>
      <c r="C158" s="142"/>
      <c r="D158" s="53"/>
    </row>
    <row r="159" spans="2:4" x14ac:dyDescent="0.25">
      <c r="B159" s="142"/>
      <c r="C159" s="142"/>
      <c r="D159" s="53"/>
    </row>
    <row r="160" spans="2:4" x14ac:dyDescent="0.25">
      <c r="B160" s="142"/>
      <c r="C160" s="142"/>
      <c r="D160" s="53"/>
    </row>
    <row r="161" spans="2:4" x14ac:dyDescent="0.25">
      <c r="B161" s="142"/>
      <c r="C161" s="142"/>
      <c r="D161" s="53"/>
    </row>
    <row r="162" spans="2:4" x14ac:dyDescent="0.25">
      <c r="B162" s="142"/>
      <c r="C162" s="142"/>
      <c r="D162" s="53"/>
    </row>
    <row r="163" spans="2:4" x14ac:dyDescent="0.25">
      <c r="B163" s="142"/>
      <c r="C163" s="142"/>
      <c r="D163" s="53"/>
    </row>
    <row r="164" spans="2:4" x14ac:dyDescent="0.25">
      <c r="B164" s="142"/>
      <c r="C164" s="142"/>
      <c r="D164" s="53"/>
    </row>
    <row r="165" spans="2:4" x14ac:dyDescent="0.25">
      <c r="B165" s="142"/>
      <c r="C165" s="142"/>
      <c r="D165" s="53"/>
    </row>
    <row r="166" spans="2:4" x14ac:dyDescent="0.25">
      <c r="B166" s="142"/>
      <c r="C166" s="142"/>
      <c r="D166" s="53"/>
    </row>
    <row r="167" spans="2:4" x14ac:dyDescent="0.25">
      <c r="B167" s="142"/>
      <c r="C167" s="142"/>
      <c r="D167" s="53"/>
    </row>
    <row r="168" spans="2:4" x14ac:dyDescent="0.25">
      <c r="B168" s="142"/>
      <c r="C168" s="142"/>
      <c r="D168" s="53"/>
    </row>
    <row r="169" spans="2:4" x14ac:dyDescent="0.25">
      <c r="B169" s="142"/>
      <c r="C169" s="142"/>
      <c r="D169" s="53"/>
    </row>
    <row r="170" spans="2:4" x14ac:dyDescent="0.25">
      <c r="B170" s="142"/>
      <c r="C170" s="142"/>
      <c r="D170" s="53"/>
    </row>
    <row r="171" spans="2:4" x14ac:dyDescent="0.25">
      <c r="B171" s="142"/>
      <c r="C171" s="142"/>
      <c r="D171" s="53"/>
    </row>
    <row r="172" spans="2:4" x14ac:dyDescent="0.25">
      <c r="B172" s="142"/>
      <c r="C172" s="142"/>
      <c r="D172" s="53"/>
    </row>
    <row r="173" spans="2:4" x14ac:dyDescent="0.25">
      <c r="B173" s="142"/>
      <c r="C173" s="142"/>
      <c r="D173" s="53"/>
    </row>
    <row r="174" spans="2:4" x14ac:dyDescent="0.25">
      <c r="B174" s="142"/>
      <c r="C174" s="142"/>
      <c r="D174" s="53"/>
    </row>
    <row r="175" spans="2:4" x14ac:dyDescent="0.25">
      <c r="B175" s="142"/>
      <c r="C175" s="142"/>
      <c r="D175" s="53"/>
    </row>
    <row r="176" spans="2:4" x14ac:dyDescent="0.25">
      <c r="B176" s="142"/>
      <c r="C176" s="142"/>
      <c r="D176" s="53"/>
    </row>
    <row r="177" spans="2:4" x14ac:dyDescent="0.25">
      <c r="B177" s="142"/>
      <c r="C177" s="142"/>
      <c r="D177" s="53"/>
    </row>
    <row r="178" spans="2:4" x14ac:dyDescent="0.25">
      <c r="B178" s="142"/>
      <c r="C178" s="142"/>
      <c r="D178" s="53"/>
    </row>
    <row r="179" spans="2:4" x14ac:dyDescent="0.25">
      <c r="B179" s="142"/>
      <c r="C179" s="142"/>
      <c r="D179" s="53"/>
    </row>
    <row r="180" spans="2:4" x14ac:dyDescent="0.25">
      <c r="B180" s="142"/>
      <c r="C180" s="142"/>
      <c r="D180" s="53"/>
    </row>
    <row r="181" spans="2:4" x14ac:dyDescent="0.25">
      <c r="B181" s="142"/>
      <c r="C181" s="142"/>
      <c r="D181" s="53"/>
    </row>
    <row r="182" spans="2:4" x14ac:dyDescent="0.25">
      <c r="B182" s="142"/>
      <c r="C182" s="142"/>
      <c r="D182" s="53"/>
    </row>
    <row r="183" spans="2:4" x14ac:dyDescent="0.25">
      <c r="B183" s="142"/>
      <c r="C183" s="142"/>
      <c r="D183" s="53"/>
    </row>
    <row r="184" spans="2:4" x14ac:dyDescent="0.25">
      <c r="B184" s="142"/>
      <c r="C184" s="142"/>
      <c r="D184" s="53"/>
    </row>
    <row r="185" spans="2:4" x14ac:dyDescent="0.25">
      <c r="B185" s="142"/>
      <c r="C185" s="142"/>
      <c r="D185" s="53"/>
    </row>
    <row r="186" spans="2:4" x14ac:dyDescent="0.25">
      <c r="B186" s="142"/>
      <c r="C186" s="142"/>
      <c r="D186" s="53"/>
    </row>
    <row r="187" spans="2:4" x14ac:dyDescent="0.25">
      <c r="B187" s="142"/>
      <c r="C187" s="142"/>
      <c r="D187" s="53"/>
    </row>
    <row r="188" spans="2:4" x14ac:dyDescent="0.25">
      <c r="B188" s="142"/>
      <c r="C188" s="142"/>
      <c r="D188" s="53"/>
    </row>
    <row r="189" spans="2:4" x14ac:dyDescent="0.25">
      <c r="B189" s="142"/>
      <c r="C189" s="142"/>
      <c r="D189" s="53"/>
    </row>
    <row r="190" spans="2:4" x14ac:dyDescent="0.25">
      <c r="B190" s="142"/>
      <c r="C190" s="142"/>
      <c r="D190" s="53"/>
    </row>
    <row r="191" spans="2:4" x14ac:dyDescent="0.25">
      <c r="B191" s="142"/>
      <c r="C191" s="142"/>
      <c r="D191" s="53"/>
    </row>
    <row r="192" spans="2:4" x14ac:dyDescent="0.25">
      <c r="B192" s="142"/>
      <c r="C192" s="142"/>
      <c r="D192" s="53"/>
    </row>
    <row r="193" spans="2:4" x14ac:dyDescent="0.25">
      <c r="B193" s="142"/>
      <c r="C193" s="142"/>
      <c r="D193" s="53"/>
    </row>
    <row r="194" spans="2:4" x14ac:dyDescent="0.25">
      <c r="B194" s="142"/>
      <c r="C194" s="142"/>
      <c r="D194" s="53"/>
    </row>
    <row r="195" spans="2:4" x14ac:dyDescent="0.25">
      <c r="B195" s="142"/>
      <c r="C195" s="142"/>
      <c r="D195" s="53"/>
    </row>
    <row r="196" spans="2:4" x14ac:dyDescent="0.25">
      <c r="B196" s="142"/>
      <c r="C196" s="142"/>
      <c r="D196" s="53"/>
    </row>
    <row r="197" spans="2:4" x14ac:dyDescent="0.25">
      <c r="B197" s="142"/>
      <c r="C197" s="142"/>
      <c r="D197" s="53"/>
    </row>
    <row r="198" spans="2:4" x14ac:dyDescent="0.25">
      <c r="B198" s="142"/>
      <c r="C198" s="142"/>
      <c r="D198" s="53"/>
    </row>
    <row r="199" spans="2:4" x14ac:dyDescent="0.25">
      <c r="B199" s="142"/>
      <c r="C199" s="142"/>
      <c r="D199" s="53"/>
    </row>
    <row r="200" spans="2:4" x14ac:dyDescent="0.25">
      <c r="B200" s="142"/>
      <c r="C200" s="142"/>
      <c r="D200" s="53"/>
    </row>
    <row r="201" spans="2:4" x14ac:dyDescent="0.25">
      <c r="B201" s="142"/>
      <c r="C201" s="142"/>
      <c r="D201" s="53"/>
    </row>
    <row r="202" spans="2:4" x14ac:dyDescent="0.25">
      <c r="B202" s="142"/>
      <c r="C202" s="142"/>
      <c r="D202" s="53"/>
    </row>
    <row r="203" spans="2:4" x14ac:dyDescent="0.25">
      <c r="B203" s="142"/>
      <c r="C203" s="142"/>
      <c r="D203" s="53"/>
    </row>
    <row r="204" spans="2:4" x14ac:dyDescent="0.25">
      <c r="B204" s="142"/>
      <c r="C204" s="142"/>
      <c r="D204" s="53"/>
    </row>
    <row r="205" spans="2:4" x14ac:dyDescent="0.25">
      <c r="B205" s="142"/>
      <c r="C205" s="142"/>
      <c r="D205" s="53"/>
    </row>
    <row r="206" spans="2:4" x14ac:dyDescent="0.25">
      <c r="B206" s="142"/>
      <c r="C206" s="142"/>
      <c r="D206" s="53"/>
    </row>
    <row r="207" spans="2:4" x14ac:dyDescent="0.25">
      <c r="B207" s="142"/>
      <c r="C207" s="142"/>
      <c r="D207" s="53"/>
    </row>
    <row r="208" spans="2:4" x14ac:dyDescent="0.25">
      <c r="B208" s="142"/>
      <c r="C208" s="142"/>
      <c r="D208" s="53"/>
    </row>
    <row r="209" spans="2:4" x14ac:dyDescent="0.25">
      <c r="B209" s="142"/>
      <c r="C209" s="142"/>
      <c r="D209" s="53"/>
    </row>
    <row r="210" spans="2:4" x14ac:dyDescent="0.25">
      <c r="B210" s="142"/>
      <c r="C210" s="142"/>
      <c r="D210" s="53"/>
    </row>
    <row r="211" spans="2:4" x14ac:dyDescent="0.25">
      <c r="B211" s="142"/>
      <c r="C211" s="142"/>
      <c r="D211" s="53"/>
    </row>
    <row r="212" spans="2:4" x14ac:dyDescent="0.25">
      <c r="B212" s="142"/>
      <c r="C212" s="142"/>
      <c r="D212" s="53"/>
    </row>
    <row r="213" spans="2:4" x14ac:dyDescent="0.25">
      <c r="B213" s="142"/>
      <c r="C213" s="142"/>
      <c r="D213" s="53"/>
    </row>
    <row r="214" spans="2:4" x14ac:dyDescent="0.25">
      <c r="B214" s="142"/>
      <c r="C214" s="142"/>
      <c r="D214" s="53"/>
    </row>
    <row r="215" spans="2:4" x14ac:dyDescent="0.25">
      <c r="B215" s="142"/>
      <c r="C215" s="142"/>
      <c r="D215" s="53"/>
    </row>
    <row r="216" spans="2:4" x14ac:dyDescent="0.25">
      <c r="B216" s="142"/>
      <c r="C216" s="142"/>
      <c r="D216" s="53"/>
    </row>
    <row r="217" spans="2:4" x14ac:dyDescent="0.25">
      <c r="B217" s="142"/>
      <c r="C217" s="142"/>
      <c r="D217" s="53"/>
    </row>
    <row r="218" spans="2:4" x14ac:dyDescent="0.25">
      <c r="B218" s="142"/>
      <c r="C218" s="142"/>
      <c r="D218" s="53"/>
    </row>
    <row r="219" spans="2:4" x14ac:dyDescent="0.25">
      <c r="B219" s="142"/>
      <c r="C219" s="142"/>
      <c r="D219" s="53"/>
    </row>
    <row r="220" spans="2:4" x14ac:dyDescent="0.25">
      <c r="B220" s="142"/>
      <c r="C220" s="142"/>
      <c r="D220" s="53"/>
    </row>
    <row r="221" spans="2:4" x14ac:dyDescent="0.25">
      <c r="B221" s="142"/>
      <c r="C221" s="142"/>
      <c r="D221" s="53"/>
    </row>
    <row r="222" spans="2:4" x14ac:dyDescent="0.25">
      <c r="B222" s="142"/>
      <c r="C222" s="142"/>
      <c r="D222" s="53"/>
    </row>
    <row r="223" spans="2:4" x14ac:dyDescent="0.25">
      <c r="B223" s="142"/>
      <c r="C223" s="142"/>
      <c r="D223" s="53"/>
    </row>
    <row r="224" spans="2:4" x14ac:dyDescent="0.25">
      <c r="B224" s="142"/>
      <c r="C224" s="142"/>
      <c r="D224" s="53"/>
    </row>
    <row r="225" spans="2:4" x14ac:dyDescent="0.25">
      <c r="B225" s="142"/>
      <c r="C225" s="142"/>
      <c r="D225" s="53"/>
    </row>
    <row r="226" spans="2:4" x14ac:dyDescent="0.25">
      <c r="B226" s="142"/>
      <c r="C226" s="142"/>
      <c r="D226" s="53"/>
    </row>
    <row r="227" spans="2:4" x14ac:dyDescent="0.25">
      <c r="B227" s="142"/>
      <c r="C227" s="142"/>
      <c r="D227" s="53"/>
    </row>
    <row r="228" spans="2:4" x14ac:dyDescent="0.25">
      <c r="B228" s="142"/>
      <c r="C228" s="142"/>
      <c r="D228" s="53"/>
    </row>
    <row r="229" spans="2:4" x14ac:dyDescent="0.25">
      <c r="B229" s="142"/>
      <c r="C229" s="142"/>
      <c r="D229" s="53"/>
    </row>
    <row r="230" spans="2:4" x14ac:dyDescent="0.25">
      <c r="B230" s="142"/>
      <c r="C230" s="142"/>
      <c r="D230" s="53"/>
    </row>
    <row r="231" spans="2:4" x14ac:dyDescent="0.25">
      <c r="B231" s="142"/>
      <c r="C231" s="142"/>
      <c r="D231" s="53"/>
    </row>
    <row r="232" spans="2:4" x14ac:dyDescent="0.25">
      <c r="B232" s="142"/>
      <c r="C232" s="142"/>
      <c r="D232" s="53"/>
    </row>
    <row r="233" spans="2:4" x14ac:dyDescent="0.25">
      <c r="B233" s="142"/>
      <c r="C233" s="142"/>
      <c r="D233" s="53"/>
    </row>
    <row r="234" spans="2:4" x14ac:dyDescent="0.25">
      <c r="B234" s="142"/>
      <c r="C234" s="142"/>
      <c r="D234" s="53"/>
    </row>
    <row r="235" spans="2:4" x14ac:dyDescent="0.25">
      <c r="B235" s="142"/>
      <c r="C235" s="142"/>
      <c r="D235" s="53"/>
    </row>
    <row r="236" spans="2:4" x14ac:dyDescent="0.25">
      <c r="B236" s="142"/>
      <c r="C236" s="142"/>
      <c r="D236" s="53"/>
    </row>
    <row r="237" spans="2:4" x14ac:dyDescent="0.25">
      <c r="B237" s="142"/>
      <c r="C237" s="142"/>
      <c r="D237" s="53"/>
    </row>
    <row r="238" spans="2:4" x14ac:dyDescent="0.25">
      <c r="B238" s="142"/>
      <c r="C238" s="142"/>
      <c r="D238" s="53"/>
    </row>
    <row r="239" spans="2:4" x14ac:dyDescent="0.25">
      <c r="B239" s="142"/>
      <c r="C239" s="142"/>
      <c r="D239" s="53"/>
    </row>
    <row r="240" spans="2:4" x14ac:dyDescent="0.25">
      <c r="B240" s="142"/>
      <c r="C240" s="142"/>
      <c r="D240" s="53"/>
    </row>
    <row r="241" spans="2:4" x14ac:dyDescent="0.25">
      <c r="B241" s="142"/>
      <c r="C241" s="142"/>
      <c r="D241" s="53"/>
    </row>
    <row r="242" spans="2:4" x14ac:dyDescent="0.25">
      <c r="B242" s="142"/>
      <c r="C242" s="142"/>
      <c r="D242" s="53"/>
    </row>
    <row r="243" spans="2:4" x14ac:dyDescent="0.25">
      <c r="B243" s="142"/>
      <c r="C243" s="142"/>
      <c r="D243" s="53"/>
    </row>
    <row r="244" spans="2:4" x14ac:dyDescent="0.25">
      <c r="B244" s="142"/>
      <c r="C244" s="142"/>
      <c r="D244" s="53"/>
    </row>
    <row r="245" spans="2:4" x14ac:dyDescent="0.25">
      <c r="B245" s="142"/>
      <c r="C245" s="142"/>
      <c r="D245" s="53"/>
    </row>
    <row r="246" spans="2:4" x14ac:dyDescent="0.25">
      <c r="B246" s="142"/>
      <c r="C246" s="142"/>
      <c r="D246" s="53"/>
    </row>
    <row r="247" spans="2:4" x14ac:dyDescent="0.25">
      <c r="B247" s="142"/>
      <c r="C247" s="142"/>
      <c r="D247" s="53"/>
    </row>
    <row r="248" spans="2:4" x14ac:dyDescent="0.25">
      <c r="B248" s="142"/>
      <c r="C248" s="142"/>
      <c r="D248" s="53"/>
    </row>
    <row r="249" spans="2:4" x14ac:dyDescent="0.25">
      <c r="B249" s="142"/>
      <c r="C249" s="142"/>
      <c r="D249" s="53"/>
    </row>
    <row r="250" spans="2:4" x14ac:dyDescent="0.25">
      <c r="B250" s="142"/>
      <c r="C250" s="142"/>
      <c r="D250" s="53"/>
    </row>
    <row r="251" spans="2:4" x14ac:dyDescent="0.25">
      <c r="B251" s="142"/>
      <c r="C251" s="142"/>
      <c r="D251" s="53"/>
    </row>
    <row r="252" spans="2:4" x14ac:dyDescent="0.25">
      <c r="B252" s="142"/>
      <c r="C252" s="142"/>
      <c r="D252" s="53"/>
    </row>
    <row r="253" spans="2:4" x14ac:dyDescent="0.25">
      <c r="B253" s="142"/>
      <c r="C253" s="142"/>
      <c r="D253" s="53"/>
    </row>
    <row r="254" spans="2:4" x14ac:dyDescent="0.25">
      <c r="B254" s="142"/>
      <c r="C254" s="142"/>
      <c r="D254" s="53"/>
    </row>
    <row r="255" spans="2:4" x14ac:dyDescent="0.25">
      <c r="B255" s="142"/>
      <c r="C255" s="142"/>
      <c r="D255" s="53"/>
    </row>
    <row r="256" spans="2:4" x14ac:dyDescent="0.25">
      <c r="B256" s="142"/>
      <c r="C256" s="142"/>
      <c r="D256" s="53"/>
    </row>
    <row r="257" spans="2:4" x14ac:dyDescent="0.25">
      <c r="B257" s="142"/>
      <c r="C257" s="142"/>
      <c r="D257" s="53"/>
    </row>
    <row r="258" spans="2:4" x14ac:dyDescent="0.25">
      <c r="B258" s="142"/>
      <c r="C258" s="142"/>
      <c r="D258" s="53"/>
    </row>
    <row r="259" spans="2:4" x14ac:dyDescent="0.25">
      <c r="B259" s="142"/>
      <c r="C259" s="142"/>
      <c r="D259" s="53"/>
    </row>
    <row r="260" spans="2:4" x14ac:dyDescent="0.25">
      <c r="B260" s="142"/>
      <c r="C260" s="142"/>
      <c r="D260" s="53"/>
    </row>
    <row r="261" spans="2:4" x14ac:dyDescent="0.25">
      <c r="B261" s="142"/>
      <c r="C261" s="142"/>
      <c r="D261" s="53"/>
    </row>
    <row r="262" spans="2:4" x14ac:dyDescent="0.25">
      <c r="B262" s="142"/>
      <c r="C262" s="142"/>
      <c r="D262" s="53"/>
    </row>
    <row r="263" spans="2:4" x14ac:dyDescent="0.25">
      <c r="B263" s="142"/>
      <c r="C263" s="142"/>
      <c r="D263" s="53"/>
    </row>
    <row r="264" spans="2:4" x14ac:dyDescent="0.25">
      <c r="B264" s="142"/>
      <c r="C264" s="142"/>
      <c r="D264" s="53"/>
    </row>
    <row r="265" spans="2:4" x14ac:dyDescent="0.25">
      <c r="B265" s="142"/>
      <c r="C265" s="142"/>
      <c r="D265" s="53"/>
    </row>
    <row r="266" spans="2:4" x14ac:dyDescent="0.25">
      <c r="B266" s="142"/>
      <c r="C266" s="142"/>
      <c r="D266" s="53"/>
    </row>
    <row r="267" spans="2:4" x14ac:dyDescent="0.25">
      <c r="B267" s="142"/>
      <c r="C267" s="142"/>
      <c r="D267" s="53"/>
    </row>
    <row r="268" spans="2:4" x14ac:dyDescent="0.25">
      <c r="B268" s="142"/>
      <c r="C268" s="142"/>
      <c r="D268" s="53"/>
    </row>
    <row r="269" spans="2:4" x14ac:dyDescent="0.25">
      <c r="B269" s="142"/>
      <c r="C269" s="142"/>
      <c r="D269" s="53"/>
    </row>
    <row r="270" spans="2:4" x14ac:dyDescent="0.25">
      <c r="B270" s="142"/>
      <c r="C270" s="142"/>
      <c r="D270" s="53"/>
    </row>
    <row r="271" spans="2:4" x14ac:dyDescent="0.25">
      <c r="B271" s="142"/>
      <c r="C271" s="142"/>
      <c r="D271" s="53"/>
    </row>
    <row r="272" spans="2:4" x14ac:dyDescent="0.25">
      <c r="B272" s="142"/>
      <c r="C272" s="142"/>
      <c r="D272" s="53"/>
    </row>
    <row r="273" spans="2:4" x14ac:dyDescent="0.25">
      <c r="B273" s="142"/>
      <c r="C273" s="142"/>
      <c r="D273" s="53"/>
    </row>
    <row r="274" spans="2:4" x14ac:dyDescent="0.25">
      <c r="B274" s="142"/>
      <c r="C274" s="142"/>
      <c r="D274" s="53"/>
    </row>
    <row r="275" spans="2:4" x14ac:dyDescent="0.25">
      <c r="B275" s="142"/>
      <c r="C275" s="142"/>
      <c r="D275" s="53"/>
    </row>
    <row r="276" spans="2:4" x14ac:dyDescent="0.25">
      <c r="B276" s="142"/>
      <c r="C276" s="142"/>
      <c r="D276" s="53"/>
    </row>
    <row r="277" spans="2:4" x14ac:dyDescent="0.25">
      <c r="B277" s="142"/>
      <c r="C277" s="142"/>
      <c r="D277" s="53"/>
    </row>
    <row r="278" spans="2:4" x14ac:dyDescent="0.25">
      <c r="B278" s="142"/>
      <c r="C278" s="142"/>
      <c r="D278" s="53"/>
    </row>
    <row r="279" spans="2:4" x14ac:dyDescent="0.25">
      <c r="B279" s="142"/>
      <c r="C279" s="142"/>
      <c r="D279" s="53"/>
    </row>
    <row r="280" spans="2:4" x14ac:dyDescent="0.25">
      <c r="B280" s="142"/>
      <c r="C280" s="142"/>
      <c r="D280" s="53"/>
    </row>
    <row r="281" spans="2:4" x14ac:dyDescent="0.25">
      <c r="B281" s="142"/>
      <c r="C281" s="142"/>
      <c r="D281" s="53"/>
    </row>
    <row r="282" spans="2:4" x14ac:dyDescent="0.25">
      <c r="B282" s="142"/>
      <c r="C282" s="142"/>
      <c r="D282" s="53"/>
    </row>
    <row r="283" spans="2:4" x14ac:dyDescent="0.25">
      <c r="B283" s="142"/>
      <c r="C283" s="142"/>
      <c r="D283" s="53"/>
    </row>
    <row r="284" spans="2:4" x14ac:dyDescent="0.25">
      <c r="B284" s="142"/>
      <c r="C284" s="142"/>
      <c r="D284" s="53"/>
    </row>
    <row r="285" spans="2:4" x14ac:dyDescent="0.25">
      <c r="B285" s="142"/>
      <c r="C285" s="142"/>
      <c r="D285" s="53"/>
    </row>
    <row r="286" spans="2:4" x14ac:dyDescent="0.25">
      <c r="B286" s="142"/>
      <c r="C286" s="142"/>
      <c r="D286" s="53"/>
    </row>
    <row r="287" spans="2:4" x14ac:dyDescent="0.25">
      <c r="B287" s="142"/>
      <c r="C287" s="142"/>
      <c r="D287" s="53"/>
    </row>
    <row r="288" spans="2:4" x14ac:dyDescent="0.25">
      <c r="B288" s="142"/>
      <c r="C288" s="142"/>
      <c r="D288" s="53"/>
    </row>
    <row r="289" spans="2:4" x14ac:dyDescent="0.25">
      <c r="B289" s="142"/>
      <c r="C289" s="142"/>
      <c r="D289" s="53"/>
    </row>
    <row r="290" spans="2:4" x14ac:dyDescent="0.25">
      <c r="B290" s="142"/>
      <c r="C290" s="142"/>
      <c r="D290" s="53"/>
    </row>
    <row r="291" spans="2:4" x14ac:dyDescent="0.25">
      <c r="B291" s="142"/>
      <c r="C291" s="142"/>
      <c r="D291" s="53"/>
    </row>
    <row r="292" spans="2:4" x14ac:dyDescent="0.25">
      <c r="B292" s="142"/>
      <c r="C292" s="142"/>
      <c r="D292" s="53"/>
    </row>
    <row r="293" spans="2:4" x14ac:dyDescent="0.25">
      <c r="B293" s="142"/>
      <c r="C293" s="142"/>
      <c r="D293" s="53"/>
    </row>
    <row r="294" spans="2:4" x14ac:dyDescent="0.25">
      <c r="B294" s="142"/>
      <c r="C294" s="142"/>
      <c r="D294" s="53"/>
    </row>
    <row r="295" spans="2:4" x14ac:dyDescent="0.25">
      <c r="B295" s="142"/>
      <c r="C295" s="142"/>
      <c r="D295" s="53"/>
    </row>
    <row r="296" spans="2:4" x14ac:dyDescent="0.25">
      <c r="B296" s="142"/>
      <c r="C296" s="142"/>
      <c r="D296" s="53"/>
    </row>
    <row r="297" spans="2:4" x14ac:dyDescent="0.25">
      <c r="B297" s="142"/>
      <c r="C297" s="142"/>
      <c r="D297" s="53"/>
    </row>
    <row r="298" spans="2:4" x14ac:dyDescent="0.25">
      <c r="B298" s="142"/>
      <c r="C298" s="142"/>
      <c r="D298" s="53"/>
    </row>
    <row r="299" spans="2:4" x14ac:dyDescent="0.25">
      <c r="B299" s="142"/>
      <c r="C299" s="142"/>
      <c r="D299" s="53"/>
    </row>
    <row r="300" spans="2:4" x14ac:dyDescent="0.25">
      <c r="B300" s="142"/>
      <c r="C300" s="142"/>
      <c r="D300" s="53"/>
    </row>
    <row r="301" spans="2:4" x14ac:dyDescent="0.25">
      <c r="B301" s="142"/>
      <c r="C301" s="142"/>
      <c r="D301" s="53"/>
    </row>
    <row r="302" spans="2:4" x14ac:dyDescent="0.25">
      <c r="B302" s="142"/>
      <c r="C302" s="142"/>
      <c r="D302" s="53"/>
    </row>
    <row r="303" spans="2:4" x14ac:dyDescent="0.25">
      <c r="B303" s="142"/>
      <c r="C303" s="142"/>
      <c r="D303" s="53"/>
    </row>
    <row r="304" spans="2:4" x14ac:dyDescent="0.25">
      <c r="B304" s="142"/>
      <c r="C304" s="142"/>
      <c r="D304" s="53"/>
    </row>
    <row r="305" spans="2:4" x14ac:dyDescent="0.25">
      <c r="B305" s="142"/>
      <c r="C305" s="142"/>
      <c r="D305" s="53"/>
    </row>
    <row r="306" spans="2:4" x14ac:dyDescent="0.25">
      <c r="B306" s="142"/>
      <c r="C306" s="142"/>
      <c r="D306" s="53"/>
    </row>
    <row r="307" spans="2:4" x14ac:dyDescent="0.25">
      <c r="B307" s="142"/>
      <c r="C307" s="142"/>
      <c r="D307" s="53"/>
    </row>
    <row r="308" spans="2:4" x14ac:dyDescent="0.25">
      <c r="B308" s="142"/>
      <c r="C308" s="142"/>
      <c r="D308" s="53"/>
    </row>
    <row r="309" spans="2:4" x14ac:dyDescent="0.25">
      <c r="B309" s="142"/>
      <c r="C309" s="142"/>
      <c r="D309" s="53"/>
    </row>
    <row r="310" spans="2:4" x14ac:dyDescent="0.25">
      <c r="B310" s="142"/>
      <c r="C310" s="142"/>
      <c r="D310" s="53"/>
    </row>
    <row r="311" spans="2:4" x14ac:dyDescent="0.25">
      <c r="B311" s="142"/>
      <c r="C311" s="142"/>
      <c r="D311" s="53"/>
    </row>
    <row r="312" spans="2:4" x14ac:dyDescent="0.25">
      <c r="B312" s="142"/>
      <c r="C312" s="142"/>
      <c r="D312" s="53"/>
    </row>
    <row r="313" spans="2:4" x14ac:dyDescent="0.25">
      <c r="B313" s="142"/>
      <c r="C313" s="142"/>
      <c r="D313" s="53"/>
    </row>
    <row r="314" spans="2:4" x14ac:dyDescent="0.25">
      <c r="B314" s="142"/>
      <c r="C314" s="142"/>
      <c r="D314" s="53"/>
    </row>
    <row r="315" spans="2:4" x14ac:dyDescent="0.25">
      <c r="B315" s="142"/>
      <c r="C315" s="142"/>
      <c r="D315" s="53"/>
    </row>
    <row r="316" spans="2:4" x14ac:dyDescent="0.25">
      <c r="B316" s="142"/>
      <c r="C316" s="142"/>
      <c r="D316" s="53"/>
    </row>
    <row r="317" spans="2:4" x14ac:dyDescent="0.25">
      <c r="B317" s="142"/>
      <c r="C317" s="142"/>
      <c r="D317" s="53"/>
    </row>
    <row r="318" spans="2:4" x14ac:dyDescent="0.25">
      <c r="B318" s="142"/>
      <c r="C318" s="142"/>
      <c r="D318" s="53"/>
    </row>
    <row r="319" spans="2:4" x14ac:dyDescent="0.25">
      <c r="B319" s="142"/>
      <c r="C319" s="142"/>
      <c r="D319" s="53"/>
    </row>
    <row r="320" spans="2:4" x14ac:dyDescent="0.25">
      <c r="B320" s="142"/>
      <c r="C320" s="142"/>
      <c r="D320" s="53"/>
    </row>
    <row r="321" spans="1:4" x14ac:dyDescent="0.25">
      <c r="B321" s="142"/>
      <c r="C321" s="142"/>
      <c r="D321" s="53"/>
    </row>
    <row r="322" spans="1:4" x14ac:dyDescent="0.25">
      <c r="B322" s="142"/>
      <c r="C322" s="142"/>
      <c r="D322" s="53"/>
    </row>
    <row r="323" spans="1:4" x14ac:dyDescent="0.25">
      <c r="B323" s="142"/>
      <c r="C323" s="142"/>
      <c r="D323" s="53"/>
    </row>
    <row r="324" spans="1:4" x14ac:dyDescent="0.25">
      <c r="B324" s="142"/>
      <c r="C324" s="142"/>
      <c r="D324" s="53"/>
    </row>
    <row r="325" spans="1:4" x14ac:dyDescent="0.25">
      <c r="B325" s="142"/>
      <c r="C325" s="142"/>
      <c r="D325" s="53"/>
    </row>
    <row r="326" spans="1:4" x14ac:dyDescent="0.25">
      <c r="B326" s="142"/>
      <c r="C326" s="142"/>
      <c r="D326" s="53"/>
    </row>
    <row r="327" spans="1:4" x14ac:dyDescent="0.25">
      <c r="B327" s="142"/>
      <c r="C327" s="142"/>
      <c r="D327" s="53"/>
    </row>
    <row r="328" spans="1:4" x14ac:dyDescent="0.25">
      <c r="B328" s="142"/>
      <c r="C328" s="142"/>
      <c r="D328" s="53"/>
    </row>
    <row r="329" spans="1:4" x14ac:dyDescent="0.25">
      <c r="B329" s="142"/>
      <c r="C329" s="142"/>
      <c r="D329" s="53"/>
    </row>
    <row r="330" spans="1:4" x14ac:dyDescent="0.25">
      <c r="B330" s="142"/>
      <c r="C330" s="142"/>
      <c r="D330" s="53"/>
    </row>
    <row r="331" spans="1:4" ht="13" x14ac:dyDescent="0.3">
      <c r="A331" s="9"/>
      <c r="B331" s="16"/>
      <c r="C331" s="16"/>
      <c r="D331" s="53"/>
    </row>
  </sheetData>
  <mergeCells count="1">
    <mergeCell ref="A1:J1"/>
  </mergeCells>
  <phoneticPr fontId="4" type="noConversion"/>
  <hyperlinks>
    <hyperlink ref="N1" location="'Table of Content'!A1" display="Table of Content" xr:uid="{00000000-0004-0000-1D00-000000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45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10.6328125" style="1" bestFit="1" customWidth="1"/>
    <col min="2" max="2" width="21.7265625" style="1" customWidth="1"/>
    <col min="3" max="3" width="20.453125" style="1" customWidth="1"/>
    <col min="4" max="4" width="16.81640625" style="1" bestFit="1" customWidth="1"/>
    <col min="5" max="5" width="13.08984375" style="1" bestFit="1" customWidth="1"/>
    <col min="6" max="6" width="12.36328125" style="1" bestFit="1" customWidth="1"/>
    <col min="7" max="11" width="14.1796875" style="1" bestFit="1" customWidth="1"/>
    <col min="12" max="12" width="9.1796875" style="1"/>
    <col min="13" max="13" width="15.90625" style="1" customWidth="1"/>
    <col min="14" max="16384" width="9.1796875" style="1"/>
  </cols>
  <sheetData>
    <row r="1" spans="1:12" ht="13" x14ac:dyDescent="0.3">
      <c r="A1" s="379" t="s">
        <v>693</v>
      </c>
      <c r="B1" s="379"/>
      <c r="C1" s="379"/>
      <c r="D1" s="86"/>
      <c r="K1" s="163" t="s">
        <v>313</v>
      </c>
    </row>
    <row r="2" spans="1:12" ht="13" x14ac:dyDescent="0.3">
      <c r="A2" s="9"/>
      <c r="B2" s="9"/>
      <c r="C2" s="9"/>
      <c r="D2" s="9"/>
      <c r="E2" s="163"/>
    </row>
    <row r="3" spans="1:12" ht="13" x14ac:dyDescent="0.3">
      <c r="A3" s="380" t="s">
        <v>692</v>
      </c>
      <c r="B3" s="381"/>
      <c r="C3" s="381"/>
      <c r="D3" s="381"/>
      <c r="E3" s="381"/>
      <c r="F3" s="381"/>
    </row>
    <row r="4" spans="1:12" ht="14.5" customHeight="1" x14ac:dyDescent="0.3">
      <c r="A4" s="164" t="s">
        <v>325</v>
      </c>
      <c r="B4" s="65" t="s">
        <v>536</v>
      </c>
      <c r="C4" s="164" t="s">
        <v>533</v>
      </c>
      <c r="D4" s="277" t="s">
        <v>549</v>
      </c>
      <c r="E4" s="65" t="s">
        <v>523</v>
      </c>
      <c r="F4" s="165" t="s">
        <v>535</v>
      </c>
    </row>
    <row r="5" spans="1:12" x14ac:dyDescent="0.25">
      <c r="A5" s="19" t="s">
        <v>269</v>
      </c>
      <c r="B5" s="227">
        <v>8.2776299999999994E-3</v>
      </c>
      <c r="C5" s="273">
        <v>6.3425918600000006</v>
      </c>
      <c r="D5" s="227">
        <f>Table50[[#This Row],[Column2]]+Table50[[#This Row],[Column3]]</f>
        <v>6.3508694900000009</v>
      </c>
      <c r="E5" s="275">
        <v>21.489565379999998</v>
      </c>
      <c r="F5" s="58">
        <v>0</v>
      </c>
    </row>
    <row r="6" spans="1:12" x14ac:dyDescent="0.25">
      <c r="A6" s="19" t="s">
        <v>270</v>
      </c>
      <c r="B6" s="228">
        <v>0</v>
      </c>
      <c r="C6" s="274">
        <v>1.4421695800000001</v>
      </c>
      <c r="D6" s="228">
        <f>Table50[[#This Row],[Column2]]+Table50[[#This Row],[Column3]]</f>
        <v>1.4421695800000001</v>
      </c>
      <c r="E6" s="276">
        <v>28.084717449999999</v>
      </c>
      <c r="F6" s="186">
        <f>(E6/E5)-1</f>
        <v>0.30690020730423928</v>
      </c>
    </row>
    <row r="7" spans="1:12" x14ac:dyDescent="0.25">
      <c r="A7" s="19" t="s">
        <v>271</v>
      </c>
      <c r="B7" s="228">
        <v>1.16895E-3</v>
      </c>
      <c r="C7" s="274">
        <v>3.2563041299999997</v>
      </c>
      <c r="D7" s="228">
        <f>Table50[[#This Row],[Column2]]+Table50[[#This Row],[Column3]]</f>
        <v>3.2574730799999996</v>
      </c>
      <c r="E7" s="276">
        <v>26.912580699999999</v>
      </c>
      <c r="F7" s="60">
        <f>(E7/E6)-1</f>
        <v>-4.1735750131251526E-2</v>
      </c>
      <c r="G7" s="116"/>
      <c r="H7" s="116"/>
      <c r="I7" s="116"/>
      <c r="J7" s="116"/>
      <c r="K7" s="116"/>
      <c r="L7" s="116"/>
    </row>
    <row r="8" spans="1:12" x14ac:dyDescent="0.25">
      <c r="A8" s="19" t="s">
        <v>272</v>
      </c>
      <c r="B8" s="228">
        <v>3.5624719999999999E-2</v>
      </c>
      <c r="C8" s="274">
        <v>5.4026120000000004E-2</v>
      </c>
      <c r="D8" s="228">
        <f>Table50[[#This Row],[Column2]]+Table50[[#This Row],[Column3]]</f>
        <v>8.9650840000000009E-2</v>
      </c>
      <c r="E8" s="276">
        <v>28.168793989999998</v>
      </c>
      <c r="F8" s="186">
        <f>(E8/E7)-1</f>
        <v>4.6677548467137564E-2</v>
      </c>
      <c r="G8" s="166"/>
      <c r="H8" s="166"/>
      <c r="I8" s="166"/>
      <c r="J8" s="166"/>
      <c r="K8" s="166"/>
      <c r="L8" s="166"/>
    </row>
    <row r="9" spans="1:12" x14ac:dyDescent="0.25">
      <c r="A9" s="19" t="s">
        <v>273</v>
      </c>
      <c r="B9" s="228">
        <v>2.2527300000000001E-3</v>
      </c>
      <c r="C9" s="274">
        <v>1.699146E-2</v>
      </c>
      <c r="D9" s="228">
        <f>Table50[[#This Row],[Column2]]+Table50[[#This Row],[Column3]]</f>
        <v>1.9244190000000001E-2</v>
      </c>
      <c r="E9" s="276">
        <v>32.923220960000002</v>
      </c>
      <c r="F9" s="60">
        <f>(E9/E8)-1</f>
        <v>0.16878347620021783</v>
      </c>
      <c r="G9" s="167"/>
      <c r="H9" s="310"/>
      <c r="I9" s="310"/>
      <c r="J9" s="167"/>
      <c r="K9" s="167"/>
      <c r="L9" s="167"/>
    </row>
    <row r="10" spans="1:12" x14ac:dyDescent="0.25">
      <c r="A10" s="19" t="s">
        <v>274</v>
      </c>
      <c r="B10" s="228">
        <v>3.5345799999999998E-3</v>
      </c>
      <c r="C10" s="274">
        <v>2.2323509999999998E-2</v>
      </c>
      <c r="D10" s="228">
        <f>Table50[[#This Row],[Column2]]+Table50[[#This Row],[Column3]]</f>
        <v>2.5858089999999997E-2</v>
      </c>
      <c r="E10" s="276">
        <v>29.856801879999999</v>
      </c>
      <c r="F10" s="186">
        <f t="shared" ref="F10:F13" si="0">(E10/E9)-1</f>
        <v>-9.3138489813179071E-2</v>
      </c>
    </row>
    <row r="11" spans="1:12" x14ac:dyDescent="0.25">
      <c r="A11" s="19" t="s">
        <v>275</v>
      </c>
      <c r="B11" s="228">
        <v>1.51238E-3</v>
      </c>
      <c r="C11" s="274">
        <v>0.45771436999999998</v>
      </c>
      <c r="D11" s="228">
        <f>Table50[[#This Row],[Column2]]+Table50[[#This Row],[Column3]]</f>
        <v>0.45922674999999996</v>
      </c>
      <c r="E11" s="276">
        <v>32.125215170000004</v>
      </c>
      <c r="F11" s="60">
        <f>(E11/E10)-1</f>
        <v>7.5976432409511796E-2</v>
      </c>
    </row>
    <row r="12" spans="1:12" x14ac:dyDescent="0.25">
      <c r="A12" s="19" t="s">
        <v>276</v>
      </c>
      <c r="B12" s="228">
        <v>3.9589999999999998E-3</v>
      </c>
      <c r="C12" s="274">
        <v>8.3492999999999987E-3</v>
      </c>
      <c r="D12" s="228">
        <f>Table50[[#This Row],[Column2]]+Table50[[#This Row],[Column3]]</f>
        <v>1.2308299999999998E-2</v>
      </c>
      <c r="E12" s="276">
        <v>30.864428699999998</v>
      </c>
      <c r="F12" s="186">
        <f>(E12/E11)-1</f>
        <v>-3.9246008573893931E-2</v>
      </c>
    </row>
    <row r="13" spans="1:12" x14ac:dyDescent="0.25">
      <c r="A13" s="19" t="s">
        <v>277</v>
      </c>
      <c r="B13" s="228">
        <v>4.7049099999999996E-3</v>
      </c>
      <c r="C13" s="274">
        <v>0.65691721999999997</v>
      </c>
      <c r="D13" s="228">
        <f>Table50[[#This Row],[Column2]]+Table50[[#This Row],[Column3]]</f>
        <v>0.66162212999999992</v>
      </c>
      <c r="E13" s="276">
        <v>31.788920749999999</v>
      </c>
      <c r="F13" s="60">
        <f t="shared" si="0"/>
        <v>2.9953318073242086E-2</v>
      </c>
    </row>
    <row r="14" spans="1:12" x14ac:dyDescent="0.25">
      <c r="A14" s="19" t="s">
        <v>278</v>
      </c>
      <c r="B14" s="228">
        <v>2.3001999999999996E-3</v>
      </c>
      <c r="C14" s="274">
        <v>1.19969E-2</v>
      </c>
      <c r="D14" s="228">
        <f>Table50[[#This Row],[Column2]]+Table50[[#This Row],[Column3]]</f>
        <v>1.42971E-2</v>
      </c>
      <c r="E14" s="276">
        <v>37.892944159999999</v>
      </c>
      <c r="F14" s="186">
        <f>(E14/E13)-1</f>
        <v>0.19201732131783689</v>
      </c>
    </row>
    <row r="15" spans="1:12" x14ac:dyDescent="0.25">
      <c r="A15" s="19" t="s">
        <v>279</v>
      </c>
      <c r="B15" s="228">
        <v>3.3401999999999998E-3</v>
      </c>
      <c r="C15" s="274">
        <v>5.0000000000000002E-5</v>
      </c>
      <c r="D15" s="228">
        <f>Table50[[#This Row],[Column2]]+Table50[[#This Row],[Column3]]</f>
        <v>3.3901999999999999E-3</v>
      </c>
      <c r="E15" s="276">
        <v>35.004674840000007</v>
      </c>
      <c r="F15" s="60">
        <f>(E15/E14)-1</f>
        <v>-7.622182398402455E-2</v>
      </c>
    </row>
    <row r="16" spans="1:12" x14ac:dyDescent="0.25">
      <c r="A16" s="19" t="s">
        <v>280</v>
      </c>
      <c r="B16" s="228">
        <v>1.496576E-2</v>
      </c>
      <c r="C16" s="274">
        <v>1.8266939999999999E-2</v>
      </c>
      <c r="D16" s="228">
        <f>Table50[[#This Row],[Column2]]+Table50[[#This Row],[Column3]]</f>
        <v>3.3232699999999997E-2</v>
      </c>
      <c r="E16" s="276">
        <v>27.204128860000001</v>
      </c>
      <c r="F16" s="186">
        <f>(E16/E15)-1</f>
        <v>-0.22284297784952667</v>
      </c>
    </row>
    <row r="17" spans="1:13" x14ac:dyDescent="0.25">
      <c r="A17" s="19" t="s">
        <v>269</v>
      </c>
      <c r="B17" s="228">
        <v>5.5609000000000008E-4</v>
      </c>
      <c r="C17" s="274">
        <v>3.6173959999999998E-2</v>
      </c>
      <c r="D17" s="278">
        <f>Table50[[#This Row],[Column2]]+Table50[[#This Row],[Column3]]</f>
        <v>3.673005E-2</v>
      </c>
      <c r="E17" s="276">
        <v>22.941428100000003</v>
      </c>
      <c r="F17" s="60">
        <f>(E17/E16)-1</f>
        <v>-0.15669315426114316</v>
      </c>
      <c r="G17" s="268"/>
      <c r="M17" s="6"/>
    </row>
    <row r="18" spans="1:13" ht="13" x14ac:dyDescent="0.3">
      <c r="A18" s="168" t="s">
        <v>324</v>
      </c>
      <c r="B18" s="169">
        <f>AVERAGE(B5:B17)</f>
        <v>6.3228576923076906E-3</v>
      </c>
      <c r="C18" s="169">
        <f>AVERAGE(C5:C17)</f>
        <v>0.94799041153846153</v>
      </c>
      <c r="D18" s="169">
        <f>AVERAGE(D5:D17)</f>
        <v>0.95431326923076909</v>
      </c>
      <c r="E18" s="170">
        <f>AVERAGE(E5:E17)</f>
        <v>29.635186226153849</v>
      </c>
      <c r="F18" s="171"/>
      <c r="G18" s="94"/>
      <c r="H18" s="94"/>
      <c r="I18" s="94"/>
    </row>
    <row r="19" spans="1:13" x14ac:dyDescent="0.25">
      <c r="A19" s="172"/>
      <c r="B19" s="6"/>
      <c r="C19" s="173"/>
      <c r="D19" s="174"/>
      <c r="E19" s="175"/>
    </row>
    <row r="20" spans="1:13" ht="15" customHeight="1" x14ac:dyDescent="0.3">
      <c r="A20" s="382" t="s">
        <v>694</v>
      </c>
      <c r="B20" s="383"/>
      <c r="C20" s="383"/>
      <c r="D20" s="383"/>
      <c r="E20" s="383"/>
      <c r="F20" s="383"/>
      <c r="G20" s="383"/>
      <c r="H20" s="383"/>
      <c r="I20" s="383"/>
    </row>
    <row r="21" spans="1:13" s="9" customFormat="1" ht="13" x14ac:dyDescent="0.3">
      <c r="A21" s="26" t="s">
        <v>501</v>
      </c>
      <c r="B21" s="26" t="s">
        <v>536</v>
      </c>
      <c r="C21" s="26" t="s">
        <v>336</v>
      </c>
      <c r="D21" s="26" t="s">
        <v>568</v>
      </c>
      <c r="E21" s="26" t="s">
        <v>336</v>
      </c>
      <c r="F21" s="61" t="s">
        <v>550</v>
      </c>
      <c r="G21" s="62" t="s">
        <v>336</v>
      </c>
      <c r="H21" s="61" t="s">
        <v>538</v>
      </c>
      <c r="I21" s="62" t="s">
        <v>336</v>
      </c>
    </row>
    <row r="22" spans="1:13" s="9" customFormat="1" ht="13" x14ac:dyDescent="0.3">
      <c r="A22" s="18" t="s">
        <v>296</v>
      </c>
      <c r="B22" s="227">
        <v>0</v>
      </c>
      <c r="C22" s="57">
        <f>(B22/$B$45)*100</f>
        <v>0</v>
      </c>
      <c r="D22" s="227">
        <v>5.0000000000000002E-5</v>
      </c>
      <c r="E22" s="57">
        <f>(D22/$D$45)*100</f>
        <v>0.13822097442469666</v>
      </c>
      <c r="F22" s="57">
        <v>5.0000000000000002E-5</v>
      </c>
      <c r="G22" s="57">
        <f>(F22/$F$45)*100</f>
        <v>0.1361283199995644</v>
      </c>
      <c r="H22" s="222">
        <v>17.603426649999999</v>
      </c>
      <c r="I22" s="222">
        <f>(H22/$H$45)*100</f>
        <v>76.73204376496507</v>
      </c>
    </row>
    <row r="23" spans="1:13" s="9" customFormat="1" ht="13" x14ac:dyDescent="0.3">
      <c r="A23" s="19" t="s">
        <v>379</v>
      </c>
      <c r="B23" s="228">
        <v>0</v>
      </c>
      <c r="C23" s="59">
        <f t="shared" ref="C23:C44" si="1">(B23/$B$45)*100</f>
        <v>0</v>
      </c>
      <c r="D23" s="228">
        <v>0</v>
      </c>
      <c r="E23" s="59">
        <f t="shared" ref="E23:E44" si="2">(D23/$D$45)*100</f>
        <v>0</v>
      </c>
      <c r="F23" s="59">
        <v>0</v>
      </c>
      <c r="G23" s="59">
        <f t="shared" ref="G23:G43" si="3">(F23/$F$45)*100</f>
        <v>0</v>
      </c>
      <c r="H23" s="223">
        <v>1.84679324</v>
      </c>
      <c r="I23" s="225">
        <f t="shared" ref="I23:I44" si="4">(H23/$H$45)*100</f>
        <v>8.0500360829760176</v>
      </c>
      <c r="J23" s="305"/>
    </row>
    <row r="24" spans="1:13" s="9" customFormat="1" ht="13" x14ac:dyDescent="0.3">
      <c r="A24" s="19" t="s">
        <v>352</v>
      </c>
      <c r="B24" s="228">
        <v>0</v>
      </c>
      <c r="C24" s="59">
        <f t="shared" si="1"/>
        <v>0</v>
      </c>
      <c r="D24" s="228">
        <v>0</v>
      </c>
      <c r="E24" s="59">
        <f t="shared" si="2"/>
        <v>0</v>
      </c>
      <c r="F24" s="59">
        <v>0</v>
      </c>
      <c r="G24" s="59">
        <f t="shared" si="3"/>
        <v>0</v>
      </c>
      <c r="H24" s="224">
        <v>0.76105756000000002</v>
      </c>
      <c r="I24" s="224">
        <f t="shared" si="4"/>
        <v>3.317394003035059</v>
      </c>
    </row>
    <row r="25" spans="1:13" s="9" customFormat="1" ht="13" x14ac:dyDescent="0.3">
      <c r="A25" s="19" t="s">
        <v>407</v>
      </c>
      <c r="B25" s="228">
        <v>0</v>
      </c>
      <c r="C25" s="59">
        <f t="shared" si="1"/>
        <v>0</v>
      </c>
      <c r="D25" s="228">
        <v>0</v>
      </c>
      <c r="E25" s="59">
        <f t="shared" si="2"/>
        <v>0</v>
      </c>
      <c r="F25" s="59">
        <v>0</v>
      </c>
      <c r="G25" s="59">
        <f t="shared" si="3"/>
        <v>0</v>
      </c>
      <c r="H25" s="223">
        <v>0.64510782999999994</v>
      </c>
      <c r="I25" s="225">
        <f t="shared" si="4"/>
        <v>2.8119776466749244</v>
      </c>
    </row>
    <row r="26" spans="1:13" s="9" customFormat="1" ht="13" x14ac:dyDescent="0.3">
      <c r="A26" s="19" t="s">
        <v>347</v>
      </c>
      <c r="B26" s="228">
        <v>0</v>
      </c>
      <c r="C26" s="59">
        <f t="shared" si="1"/>
        <v>0</v>
      </c>
      <c r="D26" s="228">
        <v>0</v>
      </c>
      <c r="E26" s="59">
        <f t="shared" si="2"/>
        <v>0</v>
      </c>
      <c r="F26" s="59">
        <v>0</v>
      </c>
      <c r="G26" s="59">
        <f t="shared" si="3"/>
        <v>0</v>
      </c>
      <c r="H26" s="224">
        <v>0.50868234000000001</v>
      </c>
      <c r="I26" s="224">
        <f t="shared" si="4"/>
        <v>2.2173089564550685</v>
      </c>
    </row>
    <row r="27" spans="1:13" s="9" customFormat="1" ht="13" x14ac:dyDescent="0.3">
      <c r="A27" s="19" t="s">
        <v>361</v>
      </c>
      <c r="B27" s="228">
        <v>0</v>
      </c>
      <c r="C27" s="59">
        <f t="shared" si="1"/>
        <v>0</v>
      </c>
      <c r="D27" s="228">
        <v>0</v>
      </c>
      <c r="E27" s="59">
        <f t="shared" si="2"/>
        <v>0</v>
      </c>
      <c r="F27" s="59">
        <v>0</v>
      </c>
      <c r="G27" s="59">
        <f t="shared" si="3"/>
        <v>0</v>
      </c>
      <c r="H27" s="223">
        <v>0.48314245</v>
      </c>
      <c r="I27" s="225">
        <f t="shared" si="4"/>
        <v>2.1059824518945263</v>
      </c>
    </row>
    <row r="28" spans="1:13" s="9" customFormat="1" ht="13" x14ac:dyDescent="0.3">
      <c r="A28" s="19" t="s">
        <v>366</v>
      </c>
      <c r="B28" s="228">
        <v>0</v>
      </c>
      <c r="C28" s="59">
        <f t="shared" si="1"/>
        <v>0</v>
      </c>
      <c r="D28" s="228">
        <v>0</v>
      </c>
      <c r="E28" s="59">
        <f t="shared" si="2"/>
        <v>0</v>
      </c>
      <c r="F28" s="59">
        <v>0</v>
      </c>
      <c r="G28" s="59">
        <f t="shared" si="3"/>
        <v>0</v>
      </c>
      <c r="H28" s="224">
        <v>0.25814961999999997</v>
      </c>
      <c r="I28" s="224">
        <f t="shared" si="4"/>
        <v>1.1252552320402402</v>
      </c>
    </row>
    <row r="29" spans="1:13" s="9" customFormat="1" ht="13" x14ac:dyDescent="0.3">
      <c r="A29" s="19" t="s">
        <v>357</v>
      </c>
      <c r="B29" s="228">
        <v>5.5609000000000008E-4</v>
      </c>
      <c r="C29" s="59">
        <f t="shared" si="1"/>
        <v>100</v>
      </c>
      <c r="D29" s="228">
        <v>6.7892500000000001E-3</v>
      </c>
      <c r="E29" s="59">
        <f t="shared" si="2"/>
        <v>18.768335012257438</v>
      </c>
      <c r="F29" s="59">
        <v>7.3453400000000005E-3</v>
      </c>
      <c r="G29" s="59">
        <f>(F29/$F$45)*100</f>
        <v>19.998175880512008</v>
      </c>
      <c r="H29" s="223">
        <v>0.25668814000000001</v>
      </c>
      <c r="I29" s="225">
        <f t="shared" si="4"/>
        <v>1.1188847480684949</v>
      </c>
    </row>
    <row r="30" spans="1:13" s="9" customFormat="1" ht="13" x14ac:dyDescent="0.3">
      <c r="A30" s="19" t="s">
        <v>356</v>
      </c>
      <c r="B30" s="228">
        <v>0</v>
      </c>
      <c r="C30" s="59">
        <f t="shared" si="1"/>
        <v>0</v>
      </c>
      <c r="D30" s="228">
        <v>0</v>
      </c>
      <c r="E30" s="59">
        <f t="shared" si="2"/>
        <v>0</v>
      </c>
      <c r="F30" s="59">
        <v>0</v>
      </c>
      <c r="G30" s="59">
        <f t="shared" si="3"/>
        <v>0</v>
      </c>
      <c r="H30" s="224">
        <v>0.24224589999999999</v>
      </c>
      <c r="I30" s="224">
        <f t="shared" si="4"/>
        <v>1.0559320847162079</v>
      </c>
    </row>
    <row r="31" spans="1:13" s="9" customFormat="1" ht="13" x14ac:dyDescent="0.3">
      <c r="A31" s="19" t="s">
        <v>358</v>
      </c>
      <c r="B31" s="228">
        <v>0</v>
      </c>
      <c r="C31" s="59">
        <f t="shared" si="1"/>
        <v>0</v>
      </c>
      <c r="D31" s="228">
        <v>2.0000000000000002E-5</v>
      </c>
      <c r="E31" s="59">
        <f t="shared" si="2"/>
        <v>5.5288389769878675E-2</v>
      </c>
      <c r="F31" s="59">
        <v>2.0000000000000002E-5</v>
      </c>
      <c r="G31" s="59">
        <f t="shared" si="3"/>
        <v>5.4451327999825758E-2</v>
      </c>
      <c r="H31" s="223">
        <v>0.18785732999999999</v>
      </c>
      <c r="I31" s="225">
        <f t="shared" si="4"/>
        <v>0.81885630302151913</v>
      </c>
    </row>
    <row r="32" spans="1:13" s="9" customFormat="1" ht="13" x14ac:dyDescent="0.3">
      <c r="A32" s="19" t="s">
        <v>350</v>
      </c>
      <c r="B32" s="228">
        <v>0</v>
      </c>
      <c r="C32" s="59">
        <f t="shared" si="1"/>
        <v>0</v>
      </c>
      <c r="D32" s="228">
        <v>0</v>
      </c>
      <c r="E32" s="59">
        <f t="shared" si="2"/>
        <v>0</v>
      </c>
      <c r="F32" s="59">
        <v>0</v>
      </c>
      <c r="G32" s="59">
        <f t="shared" si="3"/>
        <v>0</v>
      </c>
      <c r="H32" s="224">
        <v>4.8683769999999994E-2</v>
      </c>
      <c r="I32" s="224">
        <f t="shared" si="4"/>
        <v>0.21220897752219697</v>
      </c>
    </row>
    <row r="33" spans="1:9" s="9" customFormat="1" ht="13" x14ac:dyDescent="0.3">
      <c r="A33" s="19" t="s">
        <v>391</v>
      </c>
      <c r="B33" s="228">
        <v>0</v>
      </c>
      <c r="C33" s="59">
        <f t="shared" si="1"/>
        <v>0</v>
      </c>
      <c r="D33" s="228">
        <v>0</v>
      </c>
      <c r="E33" s="59">
        <f t="shared" si="2"/>
        <v>0</v>
      </c>
      <c r="F33" s="59">
        <v>0</v>
      </c>
      <c r="G33" s="59">
        <f t="shared" si="3"/>
        <v>0</v>
      </c>
      <c r="H33" s="223">
        <v>4.4386269999999999E-2</v>
      </c>
      <c r="I33" s="225">
        <f t="shared" si="4"/>
        <v>0.19347649068106612</v>
      </c>
    </row>
    <row r="34" spans="1:9" s="9" customFormat="1" ht="13" x14ac:dyDescent="0.3">
      <c r="A34" s="19" t="s">
        <v>633</v>
      </c>
      <c r="B34" s="228">
        <v>0</v>
      </c>
      <c r="C34" s="59">
        <f>(B34/$B$45)*100</f>
        <v>0</v>
      </c>
      <c r="D34" s="228">
        <v>0</v>
      </c>
      <c r="E34" s="59">
        <f t="shared" si="2"/>
        <v>0</v>
      </c>
      <c r="F34" s="59">
        <v>0</v>
      </c>
      <c r="G34" s="59">
        <f t="shared" si="3"/>
        <v>0</v>
      </c>
      <c r="H34" s="224">
        <v>1.4559010000000001E-2</v>
      </c>
      <c r="I34" s="224">
        <f t="shared" si="4"/>
        <v>6.3461655205326983E-2</v>
      </c>
    </row>
    <row r="35" spans="1:9" s="9" customFormat="1" ht="13" x14ac:dyDescent="0.3">
      <c r="A35" s="19" t="s">
        <v>344</v>
      </c>
      <c r="B35" s="228">
        <v>0</v>
      </c>
      <c r="C35" s="59">
        <f t="shared" si="1"/>
        <v>0</v>
      </c>
      <c r="D35" s="228">
        <v>0</v>
      </c>
      <c r="E35" s="59">
        <f t="shared" si="2"/>
        <v>0</v>
      </c>
      <c r="F35" s="59">
        <v>0</v>
      </c>
      <c r="G35" s="59">
        <f t="shared" si="3"/>
        <v>0</v>
      </c>
      <c r="H35" s="223">
        <v>1.2093360000000001E-2</v>
      </c>
      <c r="I35" s="225">
        <f t="shared" si="4"/>
        <v>5.271406796161917E-2</v>
      </c>
    </row>
    <row r="36" spans="1:9" s="9" customFormat="1" ht="13" x14ac:dyDescent="0.3">
      <c r="A36" s="19" t="s">
        <v>403</v>
      </c>
      <c r="B36" s="228">
        <v>0</v>
      </c>
      <c r="C36" s="59">
        <f t="shared" si="1"/>
        <v>0</v>
      </c>
      <c r="D36" s="228">
        <v>0</v>
      </c>
      <c r="E36" s="59">
        <f t="shared" si="2"/>
        <v>0</v>
      </c>
      <c r="F36" s="59">
        <v>0</v>
      </c>
      <c r="G36" s="59">
        <f t="shared" si="3"/>
        <v>0</v>
      </c>
      <c r="H36" s="224">
        <v>7.8734399999999989E-3</v>
      </c>
      <c r="I36" s="224">
        <f t="shared" si="4"/>
        <v>3.4319746642102009E-2</v>
      </c>
    </row>
    <row r="37" spans="1:9" x14ac:dyDescent="0.25">
      <c r="A37" s="19" t="s">
        <v>345</v>
      </c>
      <c r="B37" s="228">
        <v>0</v>
      </c>
      <c r="C37" s="59">
        <f t="shared" si="1"/>
        <v>0</v>
      </c>
      <c r="D37" s="228">
        <v>0</v>
      </c>
      <c r="E37" s="59">
        <f t="shared" si="2"/>
        <v>0</v>
      </c>
      <c r="F37" s="59">
        <v>0</v>
      </c>
      <c r="G37" s="59">
        <f t="shared" si="3"/>
        <v>0</v>
      </c>
      <c r="H37" s="223">
        <v>7.0918599999999993E-3</v>
      </c>
      <c r="I37" s="225">
        <f t="shared" si="4"/>
        <v>3.0912896830515957E-2</v>
      </c>
    </row>
    <row r="38" spans="1:9" x14ac:dyDescent="0.25">
      <c r="A38" s="19" t="s">
        <v>369</v>
      </c>
      <c r="B38" s="228">
        <v>0</v>
      </c>
      <c r="C38" s="59">
        <f t="shared" si="1"/>
        <v>0</v>
      </c>
      <c r="D38" s="228">
        <v>0</v>
      </c>
      <c r="E38" s="59">
        <f t="shared" si="2"/>
        <v>0</v>
      </c>
      <c r="F38" s="59">
        <v>0</v>
      </c>
      <c r="G38" s="59">
        <f t="shared" si="3"/>
        <v>0</v>
      </c>
      <c r="H38" s="224">
        <v>4.30088E-3</v>
      </c>
      <c r="I38" s="224">
        <f t="shared" si="4"/>
        <v>1.8747220012863969E-2</v>
      </c>
    </row>
    <row r="39" spans="1:9" x14ac:dyDescent="0.25">
      <c r="A39" s="19" t="s">
        <v>478</v>
      </c>
      <c r="B39" s="228">
        <v>0</v>
      </c>
      <c r="C39" s="59">
        <f t="shared" si="1"/>
        <v>0</v>
      </c>
      <c r="D39" s="228">
        <v>0</v>
      </c>
      <c r="E39" s="59">
        <f t="shared" si="2"/>
        <v>0</v>
      </c>
      <c r="F39" s="59">
        <v>0</v>
      </c>
      <c r="G39" s="59">
        <f t="shared" si="3"/>
        <v>0</v>
      </c>
      <c r="H39" s="223">
        <v>4.0774100000000001E-3</v>
      </c>
      <c r="I39" s="225">
        <f t="shared" si="4"/>
        <v>1.7773130697125168E-2</v>
      </c>
    </row>
    <row r="40" spans="1:9" x14ac:dyDescent="0.25">
      <c r="A40" s="19" t="s">
        <v>359</v>
      </c>
      <c r="B40" s="228">
        <v>0</v>
      </c>
      <c r="C40" s="59">
        <f t="shared" si="1"/>
        <v>0</v>
      </c>
      <c r="D40" s="228">
        <v>0</v>
      </c>
      <c r="E40" s="59">
        <f t="shared" si="2"/>
        <v>0</v>
      </c>
      <c r="F40" s="59">
        <v>0</v>
      </c>
      <c r="G40" s="59">
        <f t="shared" si="3"/>
        <v>0</v>
      </c>
      <c r="H40" s="224">
        <v>3.9196199999999995E-3</v>
      </c>
      <c r="I40" s="224">
        <f t="shared" si="4"/>
        <v>1.7085335677075826E-2</v>
      </c>
    </row>
    <row r="41" spans="1:9" x14ac:dyDescent="0.25">
      <c r="A41" s="19" t="s">
        <v>365</v>
      </c>
      <c r="B41" s="228">
        <v>0</v>
      </c>
      <c r="C41" s="59">
        <f t="shared" si="1"/>
        <v>0</v>
      </c>
      <c r="D41" s="228">
        <v>0</v>
      </c>
      <c r="E41" s="59">
        <f t="shared" si="2"/>
        <v>0</v>
      </c>
      <c r="F41" s="59">
        <v>0</v>
      </c>
      <c r="G41" s="59">
        <f t="shared" si="3"/>
        <v>0</v>
      </c>
      <c r="H41" s="223">
        <v>1.19772E-3</v>
      </c>
      <c r="I41" s="225">
        <f t="shared" si="4"/>
        <v>5.2207735053773734E-3</v>
      </c>
    </row>
    <row r="42" spans="1:9" x14ac:dyDescent="0.25">
      <c r="A42" s="19" t="s">
        <v>389</v>
      </c>
      <c r="B42" s="228">
        <v>0</v>
      </c>
      <c r="C42" s="59">
        <f t="shared" si="1"/>
        <v>0</v>
      </c>
      <c r="D42" s="228">
        <v>0</v>
      </c>
      <c r="E42" s="59">
        <f t="shared" si="2"/>
        <v>0</v>
      </c>
      <c r="F42" s="59">
        <v>0</v>
      </c>
      <c r="G42" s="59">
        <f t="shared" si="3"/>
        <v>0</v>
      </c>
      <c r="H42" s="224">
        <v>9.3700000000000001E-5</v>
      </c>
      <c r="I42" s="224">
        <f t="shared" si="4"/>
        <v>4.0843141757160263E-4</v>
      </c>
    </row>
    <row r="43" spans="1:9" x14ac:dyDescent="0.25">
      <c r="A43" s="19" t="s">
        <v>375</v>
      </c>
      <c r="B43" s="228">
        <v>0</v>
      </c>
      <c r="C43" s="59">
        <f t="shared" si="1"/>
        <v>0</v>
      </c>
      <c r="D43" s="228">
        <v>4.0000000000000003E-5</v>
      </c>
      <c r="E43" s="59">
        <f t="shared" si="2"/>
        <v>0.11057677953975735</v>
      </c>
      <c r="F43" s="59">
        <v>4.0000000000000003E-5</v>
      </c>
      <c r="G43" s="59">
        <f t="shared" si="3"/>
        <v>0.10890265599965152</v>
      </c>
      <c r="H43" s="223">
        <v>0</v>
      </c>
      <c r="I43" s="225">
        <f t="shared" si="4"/>
        <v>0</v>
      </c>
    </row>
    <row r="44" spans="1:9" x14ac:dyDescent="0.25">
      <c r="A44" s="19" t="s">
        <v>372</v>
      </c>
      <c r="B44" s="228">
        <v>0</v>
      </c>
      <c r="C44" s="59">
        <f t="shared" si="1"/>
        <v>0</v>
      </c>
      <c r="D44" s="228">
        <v>2.9274709999999999E-2</v>
      </c>
      <c r="E44" s="59">
        <f t="shared" si="2"/>
        <v>80.927578844008224</v>
      </c>
      <c r="F44" s="59">
        <v>2.9274709999999999E-2</v>
      </c>
      <c r="G44" s="59">
        <f>(F44/$F$45)*100</f>
        <v>79.70234181548895</v>
      </c>
      <c r="H44" s="224">
        <v>0</v>
      </c>
      <c r="I44" s="224">
        <f t="shared" si="4"/>
        <v>0</v>
      </c>
    </row>
    <row r="45" spans="1:9" s="9" customFormat="1" ht="13" x14ac:dyDescent="0.3">
      <c r="A45" s="32" t="s">
        <v>262</v>
      </c>
      <c r="B45" s="176">
        <f>SUM(B22:B44)</f>
        <v>5.5609000000000008E-4</v>
      </c>
      <c r="C45" s="265">
        <f>(B45/$B$45)*100</f>
        <v>100</v>
      </c>
      <c r="D45" s="176">
        <f>SUM(D22:D44)</f>
        <v>3.6173959999999998E-2</v>
      </c>
      <c r="E45" s="265">
        <f>(D45/$D$45)*100</f>
        <v>100</v>
      </c>
      <c r="F45" s="176">
        <f>SUM(F22:F44)</f>
        <v>3.673005E-2</v>
      </c>
      <c r="G45" s="265">
        <f>(F45/$F$45)*100</f>
        <v>100</v>
      </c>
      <c r="H45" s="226">
        <f>SUM(H22:H44)</f>
        <v>22.941428100000007</v>
      </c>
      <c r="I45" s="266">
        <f>(H45/$H$45)*100</f>
        <v>100</v>
      </c>
    </row>
  </sheetData>
  <sortState xmlns:xlrd2="http://schemas.microsoft.com/office/spreadsheetml/2017/richdata2" ref="A37:C38">
    <sortCondition descending="1" ref="C37:C38"/>
  </sortState>
  <mergeCells count="3">
    <mergeCell ref="A3:F3"/>
    <mergeCell ref="A20:I20"/>
    <mergeCell ref="A1:C1"/>
  </mergeCells>
  <phoneticPr fontId="4" type="noConversion"/>
  <hyperlinks>
    <hyperlink ref="K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"/>
  <sheetViews>
    <sheetView zoomScaleNormal="100" workbookViewId="0">
      <selection activeCell="G1" sqref="G1"/>
    </sheetView>
  </sheetViews>
  <sheetFormatPr defaultColWidth="8.81640625" defaultRowHeight="12.5" x14ac:dyDescent="0.25"/>
  <cols>
    <col min="1" max="1" width="8.453125" style="1" customWidth="1"/>
    <col min="2" max="2" width="14" style="1" bestFit="1" customWidth="1"/>
    <col min="3" max="3" width="13.7265625" style="1" bestFit="1" customWidth="1"/>
    <col min="4" max="4" width="25.1796875" style="1" bestFit="1" customWidth="1"/>
    <col min="5" max="5" width="25" style="1" customWidth="1"/>
    <col min="6" max="8" width="8.81640625" style="1"/>
    <col min="9" max="9" width="9.7265625" style="1" bestFit="1" customWidth="1"/>
    <col min="10" max="16384" width="8.81640625" style="1"/>
  </cols>
  <sheetData>
    <row r="1" spans="1:8" ht="13" x14ac:dyDescent="0.3">
      <c r="A1" s="338" t="s">
        <v>615</v>
      </c>
      <c r="B1" s="339"/>
      <c r="C1" s="339"/>
      <c r="D1" s="339"/>
      <c r="G1" s="33" t="s">
        <v>313</v>
      </c>
    </row>
    <row r="2" spans="1:8" x14ac:dyDescent="0.25">
      <c r="A2" s="97" t="s">
        <v>268</v>
      </c>
      <c r="B2" s="97" t="s">
        <v>335</v>
      </c>
      <c r="C2" s="97" t="s">
        <v>266</v>
      </c>
      <c r="D2" s="97" t="s">
        <v>616</v>
      </c>
      <c r="E2" s="97" t="s">
        <v>617</v>
      </c>
    </row>
    <row r="3" spans="1:8" x14ac:dyDescent="0.25">
      <c r="A3" s="193" t="s">
        <v>269</v>
      </c>
      <c r="B3" s="259">
        <v>11963.978637579999</v>
      </c>
      <c r="C3" s="259">
        <v>13749.592312000001</v>
      </c>
      <c r="D3" s="3">
        <f>SUM(B3)</f>
        <v>11963.978637579999</v>
      </c>
      <c r="E3" s="3">
        <f>C3</f>
        <v>13749.592312000001</v>
      </c>
    </row>
    <row r="4" spans="1:8" x14ac:dyDescent="0.25">
      <c r="B4" s="98"/>
      <c r="C4" s="98"/>
      <c r="D4" s="6"/>
      <c r="E4" s="6"/>
    </row>
    <row r="5" spans="1:8" x14ac:dyDescent="0.25">
      <c r="D5" s="6"/>
      <c r="E5" s="6"/>
      <c r="F5" s="6"/>
    </row>
    <row r="6" spans="1:8" x14ac:dyDescent="0.25">
      <c r="D6" s="43"/>
    </row>
    <row r="7" spans="1:8" x14ac:dyDescent="0.25">
      <c r="D7" s="6"/>
      <c r="E7" s="6"/>
    </row>
    <row r="8" spans="1:8" x14ac:dyDescent="0.25">
      <c r="H8" s="6"/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54.453125" style="1" customWidth="1"/>
    <col min="2" max="2" width="11.54296875" style="1" customWidth="1"/>
    <col min="3" max="3" width="11.81640625" style="1" customWidth="1"/>
    <col min="4" max="4" width="10.1796875" style="1" customWidth="1"/>
    <col min="5" max="5" width="14.453125" style="1" customWidth="1"/>
    <col min="6" max="7" width="12.7265625" style="1" customWidth="1"/>
    <col min="8" max="8" width="11.81640625" style="1" customWidth="1"/>
    <col min="9" max="16384" width="8.81640625" style="1"/>
  </cols>
  <sheetData>
    <row r="1" spans="1:11" ht="13" x14ac:dyDescent="0.3">
      <c r="A1" s="336" t="s">
        <v>472</v>
      </c>
      <c r="B1" s="336"/>
      <c r="C1" s="336"/>
      <c r="D1" s="336"/>
      <c r="E1" s="336"/>
      <c r="F1" s="336"/>
      <c r="G1" s="336"/>
      <c r="H1" s="336"/>
      <c r="J1" s="342" t="s">
        <v>313</v>
      </c>
      <c r="K1" s="342"/>
    </row>
    <row r="2" spans="1:11" ht="13" x14ac:dyDescent="0.3">
      <c r="A2" s="340" t="s">
        <v>281</v>
      </c>
      <c r="B2" s="343">
        <v>2023</v>
      </c>
      <c r="C2" s="343"/>
      <c r="D2" s="343"/>
      <c r="E2" s="343"/>
      <c r="F2" s="344">
        <v>2024</v>
      </c>
      <c r="G2" s="345"/>
      <c r="H2" s="340" t="s">
        <v>554</v>
      </c>
    </row>
    <row r="3" spans="1:11" ht="13" x14ac:dyDescent="0.3">
      <c r="A3" s="341"/>
      <c r="B3" s="26" t="s">
        <v>269</v>
      </c>
      <c r="C3" s="51" t="s">
        <v>282</v>
      </c>
      <c r="D3" s="26" t="s">
        <v>280</v>
      </c>
      <c r="E3" s="26" t="s">
        <v>283</v>
      </c>
      <c r="F3" s="26" t="s">
        <v>269</v>
      </c>
      <c r="G3" s="194" t="s">
        <v>283</v>
      </c>
      <c r="H3" s="341"/>
    </row>
    <row r="4" spans="1:11" x14ac:dyDescent="0.25">
      <c r="A4" s="18" t="s">
        <v>285</v>
      </c>
      <c r="B4" s="198">
        <v>2843.1738947700001</v>
      </c>
      <c r="C4" s="82">
        <f t="shared" ref="C4:C12" si="0">(B4/$B$12)*100</f>
        <v>36.45792998776912</v>
      </c>
      <c r="D4" s="198">
        <v>4706.9576114499996</v>
      </c>
      <c r="E4" s="82">
        <f t="shared" ref="E4:E12" si="1">(D4/$D$12)*100</f>
        <v>43.041875069177095</v>
      </c>
      <c r="F4" s="198">
        <v>6342.2708870699998</v>
      </c>
      <c r="G4" s="82">
        <f>(F4/$F$12)*100</f>
        <v>53.011385920970476</v>
      </c>
      <c r="H4" s="106">
        <f>F4-D4</f>
        <v>1635.3132756200002</v>
      </c>
    </row>
    <row r="5" spans="1:11" x14ac:dyDescent="0.25">
      <c r="A5" s="19" t="s">
        <v>284</v>
      </c>
      <c r="B5" s="199">
        <v>4428.2189840800002</v>
      </c>
      <c r="C5" s="82">
        <f t="shared" si="0"/>
        <v>56.782913626589412</v>
      </c>
      <c r="D5" s="199">
        <v>5058.5037305600008</v>
      </c>
      <c r="E5" s="82">
        <f t="shared" si="1"/>
        <v>46.256521426513949</v>
      </c>
      <c r="F5" s="199">
        <v>4938.5435173900005</v>
      </c>
      <c r="G5" s="82">
        <f>(F5/$F$12)*100</f>
        <v>41.278438109857227</v>
      </c>
      <c r="H5" s="106">
        <f>F5-D5</f>
        <v>-119.96021317000032</v>
      </c>
    </row>
    <row r="6" spans="1:11" x14ac:dyDescent="0.25">
      <c r="A6" s="19" t="s">
        <v>286</v>
      </c>
      <c r="B6" s="199">
        <v>336.90628152999994</v>
      </c>
      <c r="C6" s="82">
        <f t="shared" si="0"/>
        <v>4.3201387178795834</v>
      </c>
      <c r="D6" s="199">
        <v>1012.95708928</v>
      </c>
      <c r="E6" s="82">
        <f t="shared" si="1"/>
        <v>9.2627926754997869</v>
      </c>
      <c r="F6" s="199">
        <v>495.56516860000005</v>
      </c>
      <c r="G6" s="82">
        <f t="shared" ref="G6:G12" si="2">(F6/$F$12)*100</f>
        <v>4.1421435428126099</v>
      </c>
      <c r="H6" s="106">
        <f>F6-D6</f>
        <v>-517.39192067999988</v>
      </c>
    </row>
    <row r="7" spans="1:11" x14ac:dyDescent="0.25">
      <c r="A7" s="19" t="s">
        <v>287</v>
      </c>
      <c r="B7" s="199">
        <v>148.14873907</v>
      </c>
      <c r="C7" s="82">
        <f t="shared" si="0"/>
        <v>1.8997066506293552</v>
      </c>
      <c r="D7" s="199">
        <v>105.31321124</v>
      </c>
      <c r="E7" s="82">
        <f t="shared" si="1"/>
        <v>0.96301655028704691</v>
      </c>
      <c r="F7" s="199">
        <v>152.33061952</v>
      </c>
      <c r="G7" s="82">
        <f t="shared" si="2"/>
        <v>1.2732438274464564</v>
      </c>
      <c r="H7" s="106">
        <f>F7-D7</f>
        <v>47.017408279999998</v>
      </c>
    </row>
    <row r="8" spans="1:11" x14ac:dyDescent="0.25">
      <c r="A8" s="19" t="s">
        <v>288</v>
      </c>
      <c r="B8" s="199">
        <v>37.263662100000005</v>
      </c>
      <c r="C8" s="82">
        <f t="shared" si="0"/>
        <v>0.47783077441332045</v>
      </c>
      <c r="D8" s="199">
        <v>48.524362079999996</v>
      </c>
      <c r="E8" s="82">
        <f t="shared" si="1"/>
        <v>0.44372176315721645</v>
      </c>
      <c r="F8" s="199">
        <v>30.903510230000002</v>
      </c>
      <c r="G8" s="82">
        <f t="shared" si="2"/>
        <v>0.25830462562787532</v>
      </c>
      <c r="H8" s="106">
        <f>F8-D8</f>
        <v>-17.620851849999994</v>
      </c>
    </row>
    <row r="9" spans="1:11" x14ac:dyDescent="0.25">
      <c r="A9" s="19" t="s">
        <v>289</v>
      </c>
      <c r="B9" s="199">
        <v>4.23760285</v>
      </c>
      <c r="C9" s="82">
        <f t="shared" si="0"/>
        <v>5.4338648897087158E-2</v>
      </c>
      <c r="D9" s="199">
        <v>3.17380781</v>
      </c>
      <c r="E9" s="82">
        <f t="shared" si="1"/>
        <v>2.9022279469713825E-2</v>
      </c>
      <c r="F9" s="199">
        <v>3.6622701499999999</v>
      </c>
      <c r="G9" s="82">
        <f t="shared" si="2"/>
        <v>3.0610804824546065E-2</v>
      </c>
      <c r="H9" s="106">
        <f t="shared" ref="H9:H10" si="3">F9-D9</f>
        <v>0.48846233999999988</v>
      </c>
    </row>
    <row r="10" spans="1:11" x14ac:dyDescent="0.25">
      <c r="A10" s="19" t="s">
        <v>290</v>
      </c>
      <c r="B10" s="199">
        <v>0.55593762999999996</v>
      </c>
      <c r="C10" s="82">
        <f t="shared" si="0"/>
        <v>7.1287708533726204E-3</v>
      </c>
      <c r="D10" s="199">
        <v>0.33356658</v>
      </c>
      <c r="E10" s="82">
        <f t="shared" si="1"/>
        <v>3.0502358951963932E-3</v>
      </c>
      <c r="F10" s="199">
        <v>0.70266461999999996</v>
      </c>
      <c r="G10" s="82">
        <f t="shared" si="2"/>
        <v>5.8731684608067016E-3</v>
      </c>
      <c r="H10" s="106">
        <f t="shared" si="3"/>
        <v>0.36909803999999996</v>
      </c>
    </row>
    <row r="11" spans="1:11" x14ac:dyDescent="0.25">
      <c r="A11" s="19" t="s">
        <v>502</v>
      </c>
      <c r="B11" s="199">
        <v>1E-3</v>
      </c>
      <c r="C11" s="82">
        <f t="shared" si="0"/>
        <v>1.28229687444842E-5</v>
      </c>
      <c r="D11" s="199">
        <v>0</v>
      </c>
      <c r="E11" s="82">
        <f t="shared" si="1"/>
        <v>0</v>
      </c>
      <c r="F11" s="199">
        <v>0</v>
      </c>
      <c r="G11" s="82">
        <f t="shared" si="2"/>
        <v>0</v>
      </c>
      <c r="H11" s="106">
        <f>F11-D11</f>
        <v>0</v>
      </c>
    </row>
    <row r="12" spans="1:11" s="9" customFormat="1" ht="13" x14ac:dyDescent="0.3">
      <c r="A12" s="54" t="s">
        <v>262</v>
      </c>
      <c r="B12" s="87">
        <f>SUM(B4:B11)</f>
        <v>7798.5061020300009</v>
      </c>
      <c r="C12" s="107">
        <f>SUM(C4:C11)</f>
        <v>100</v>
      </c>
      <c r="D12" s="31">
        <f>SUM(D4:D11)</f>
        <v>10935.763379</v>
      </c>
      <c r="E12" s="107">
        <f>SUM(E4:E11)</f>
        <v>100</v>
      </c>
      <c r="F12" s="87">
        <f>SUM(F4:F11)</f>
        <v>11963.978637580001</v>
      </c>
      <c r="G12" s="107">
        <f>SUM(G4:G11)</f>
        <v>99.999999999999986</v>
      </c>
      <c r="H12" s="108">
        <f>F12-D12</f>
        <v>1028.2152585800013</v>
      </c>
    </row>
    <row r="14" spans="1:11" x14ac:dyDescent="0.25">
      <c r="H14" s="257"/>
    </row>
    <row r="15" spans="1:11" x14ac:dyDescent="0.25">
      <c r="H15" s="43"/>
    </row>
    <row r="16" spans="1:11" x14ac:dyDescent="0.25">
      <c r="H16" s="43"/>
    </row>
    <row r="17" spans="8:8" x14ac:dyDescent="0.25">
      <c r="H17" s="43"/>
    </row>
    <row r="18" spans="8:8" x14ac:dyDescent="0.25">
      <c r="H18" s="43"/>
    </row>
    <row r="19" spans="8:8" x14ac:dyDescent="0.25">
      <c r="H19" s="43"/>
    </row>
    <row r="20" spans="8:8" x14ac:dyDescent="0.25">
      <c r="H20" s="43"/>
    </row>
    <row r="21" spans="8:8" x14ac:dyDescent="0.25">
      <c r="H21" s="43"/>
    </row>
    <row r="22" spans="8:8" x14ac:dyDescent="0.25">
      <c r="H22" s="43"/>
    </row>
  </sheetData>
  <sortState xmlns:xlrd2="http://schemas.microsoft.com/office/spreadsheetml/2017/richdata2" ref="A5:F12">
    <sortCondition descending="1" ref="F4:F12"/>
  </sortState>
  <mergeCells count="6">
    <mergeCell ref="A2:A3"/>
    <mergeCell ref="J1:K1"/>
    <mergeCell ref="A1:H1"/>
    <mergeCell ref="H2:H3"/>
    <mergeCell ref="B2:E2"/>
    <mergeCell ref="F2:G2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018F-8911-44DD-9706-52AEBAFACE64}">
  <dimension ref="A1:I126"/>
  <sheetViews>
    <sheetView zoomScaleNormal="100" workbookViewId="0">
      <selection activeCell="H1" sqref="H1:I1"/>
    </sheetView>
  </sheetViews>
  <sheetFormatPr defaultRowHeight="12.5" x14ac:dyDescent="0.25"/>
  <cols>
    <col min="1" max="1" width="30.26953125" style="1" customWidth="1"/>
    <col min="2" max="2" width="12.36328125" style="1" bestFit="1" customWidth="1"/>
    <col min="3" max="3" width="32.6328125" style="1" customWidth="1"/>
    <col min="4" max="4" width="12.36328125" style="1" bestFit="1" customWidth="1"/>
    <col min="5" max="5" width="29.7265625" style="1" customWidth="1"/>
    <col min="6" max="6" width="12.36328125" style="1" bestFit="1" customWidth="1"/>
    <col min="7" max="16384" width="8.7265625" style="1"/>
  </cols>
  <sheetData>
    <row r="1" spans="1:9" ht="13" x14ac:dyDescent="0.3">
      <c r="A1" s="9" t="s">
        <v>661</v>
      </c>
      <c r="H1" s="337" t="s">
        <v>313</v>
      </c>
      <c r="I1" s="337"/>
    </row>
    <row r="2" spans="1:9" ht="13" x14ac:dyDescent="0.25">
      <c r="A2" s="51" t="s">
        <v>285</v>
      </c>
      <c r="B2" s="51" t="s">
        <v>520</v>
      </c>
      <c r="C2" s="51" t="s">
        <v>284</v>
      </c>
      <c r="D2" s="51" t="s">
        <v>520</v>
      </c>
      <c r="E2" s="51" t="s">
        <v>286</v>
      </c>
      <c r="F2" s="51" t="s">
        <v>520</v>
      </c>
    </row>
    <row r="3" spans="1:9" s="67" customFormat="1" x14ac:dyDescent="0.25">
      <c r="A3" s="299" t="s">
        <v>635</v>
      </c>
      <c r="B3" s="300">
        <v>3787.5106853899997</v>
      </c>
      <c r="C3" s="299" t="s">
        <v>636</v>
      </c>
      <c r="D3" s="300">
        <v>1703.1562808399999</v>
      </c>
      <c r="E3" s="299" t="s">
        <v>637</v>
      </c>
      <c r="F3" s="300">
        <v>195.8986108</v>
      </c>
    </row>
    <row r="4" spans="1:9" s="67" customFormat="1" x14ac:dyDescent="0.25">
      <c r="A4" s="19" t="s">
        <v>638</v>
      </c>
      <c r="B4" s="301">
        <v>1330.81085409</v>
      </c>
      <c r="C4" s="19" t="s">
        <v>639</v>
      </c>
      <c r="D4" s="301">
        <v>1306.5970006099999</v>
      </c>
      <c r="E4" s="19" t="s">
        <v>640</v>
      </c>
      <c r="F4" s="301">
        <v>111.78861932</v>
      </c>
    </row>
    <row r="5" spans="1:9" s="67" customFormat="1" x14ac:dyDescent="0.25">
      <c r="A5" s="302" t="s">
        <v>641</v>
      </c>
      <c r="B5" s="303">
        <v>594.57160061000002</v>
      </c>
      <c r="C5" s="302" t="s">
        <v>642</v>
      </c>
      <c r="D5" s="303">
        <v>293.23949726999996</v>
      </c>
      <c r="E5" s="302" t="s">
        <v>643</v>
      </c>
      <c r="F5" s="303">
        <v>92.520586650000013</v>
      </c>
    </row>
    <row r="6" spans="1:9" s="67" customFormat="1" x14ac:dyDescent="0.25">
      <c r="A6" s="19" t="s">
        <v>644</v>
      </c>
      <c r="B6" s="301">
        <v>541.06778457000007</v>
      </c>
      <c r="C6" s="19" t="s">
        <v>645</v>
      </c>
      <c r="D6" s="301">
        <v>220.26983984</v>
      </c>
      <c r="E6" s="19" t="s">
        <v>646</v>
      </c>
      <c r="F6" s="301">
        <v>39.061291600000004</v>
      </c>
    </row>
    <row r="7" spans="1:9" s="67" customFormat="1" x14ac:dyDescent="0.25">
      <c r="A7" s="302" t="s">
        <v>647</v>
      </c>
      <c r="B7" s="303">
        <v>63.757465200000006</v>
      </c>
      <c r="C7" s="302" t="s">
        <v>648</v>
      </c>
      <c r="D7" s="303">
        <v>169.52541633999999</v>
      </c>
      <c r="E7" s="302" t="s">
        <v>649</v>
      </c>
      <c r="F7" s="303">
        <v>27.074547679999998</v>
      </c>
    </row>
    <row r="8" spans="1:9" x14ac:dyDescent="0.25">
      <c r="A8" s="302" t="s">
        <v>696</v>
      </c>
      <c r="B8" s="303">
        <v>23.729954809999999</v>
      </c>
      <c r="C8" s="302" t="s">
        <v>651</v>
      </c>
      <c r="D8" s="303">
        <v>158.57102528000001</v>
      </c>
      <c r="E8" s="302" t="s">
        <v>657</v>
      </c>
      <c r="F8" s="303">
        <v>9.3467468699999987</v>
      </c>
    </row>
    <row r="9" spans="1:9" x14ac:dyDescent="0.25">
      <c r="A9" s="19" t="s">
        <v>697</v>
      </c>
      <c r="B9" s="301">
        <v>0.65903940000000005</v>
      </c>
      <c r="C9" s="19" t="s">
        <v>650</v>
      </c>
      <c r="D9" s="301">
        <v>125.44238544</v>
      </c>
      <c r="E9" s="19" t="s">
        <v>656</v>
      </c>
      <c r="F9" s="301">
        <v>7.3328872900000004</v>
      </c>
    </row>
    <row r="10" spans="1:9" x14ac:dyDescent="0.25">
      <c r="A10" s="302" t="s">
        <v>698</v>
      </c>
      <c r="B10" s="303">
        <v>0.16350300000000001</v>
      </c>
      <c r="C10" s="302" t="s">
        <v>699</v>
      </c>
      <c r="D10" s="303">
        <v>84.239425120000007</v>
      </c>
      <c r="E10" s="302" t="s">
        <v>700</v>
      </c>
      <c r="F10" s="303">
        <v>5.2245873700000001</v>
      </c>
    </row>
    <row r="11" spans="1:9" x14ac:dyDescent="0.25">
      <c r="A11" s="19" t="s">
        <v>653</v>
      </c>
      <c r="B11" s="301">
        <v>0</v>
      </c>
      <c r="C11" s="19" t="s">
        <v>701</v>
      </c>
      <c r="D11" s="301">
        <v>75.090893359999995</v>
      </c>
      <c r="E11" s="19" t="s">
        <v>702</v>
      </c>
      <c r="F11" s="301">
        <v>4.2410850499999997</v>
      </c>
    </row>
    <row r="12" spans="1:9" x14ac:dyDescent="0.25">
      <c r="A12" s="302" t="s">
        <v>703</v>
      </c>
      <c r="B12" s="303">
        <v>0</v>
      </c>
      <c r="C12" s="302" t="s">
        <v>704</v>
      </c>
      <c r="D12" s="303">
        <v>69.518903519999995</v>
      </c>
      <c r="E12" s="302" t="s">
        <v>705</v>
      </c>
      <c r="F12" s="303">
        <v>2.2929671699999998</v>
      </c>
    </row>
    <row r="13" spans="1:9" x14ac:dyDescent="0.25">
      <c r="A13" s="302" t="s">
        <v>654</v>
      </c>
      <c r="B13" s="303">
        <v>0</v>
      </c>
      <c r="C13" s="302" t="s">
        <v>706</v>
      </c>
      <c r="D13" s="303">
        <v>61.201986049999995</v>
      </c>
      <c r="E13" s="302" t="s">
        <v>707</v>
      </c>
      <c r="F13" s="303">
        <v>0.56439280000000003</v>
      </c>
    </row>
    <row r="14" spans="1:9" x14ac:dyDescent="0.25">
      <c r="A14" s="19" t="s">
        <v>708</v>
      </c>
      <c r="B14" s="301">
        <v>0</v>
      </c>
      <c r="C14" s="19" t="s">
        <v>709</v>
      </c>
      <c r="D14" s="301">
        <v>57.732020840000004</v>
      </c>
      <c r="E14" s="19" t="s">
        <v>658</v>
      </c>
      <c r="F14" s="301">
        <v>0.1318</v>
      </c>
    </row>
    <row r="15" spans="1:9" x14ac:dyDescent="0.25">
      <c r="A15" s="302"/>
      <c r="B15" s="303"/>
      <c r="C15" s="302" t="s">
        <v>652</v>
      </c>
      <c r="D15" s="303">
        <v>57.485455369999997</v>
      </c>
      <c r="E15" s="302" t="s">
        <v>710</v>
      </c>
      <c r="F15" s="303">
        <v>5.2420000000000001E-2</v>
      </c>
    </row>
    <row r="16" spans="1:9" x14ac:dyDescent="0.25">
      <c r="A16" s="19"/>
      <c r="B16" s="301"/>
      <c r="C16" s="19" t="s">
        <v>711</v>
      </c>
      <c r="D16" s="301">
        <v>50.069287320000001</v>
      </c>
      <c r="E16" s="19" t="s">
        <v>655</v>
      </c>
      <c r="F16" s="301">
        <v>1.84602E-2</v>
      </c>
    </row>
    <row r="17" spans="1:6" x14ac:dyDescent="0.25">
      <c r="A17" s="302"/>
      <c r="B17" s="303"/>
      <c r="C17" s="302" t="s">
        <v>712</v>
      </c>
      <c r="D17" s="303">
        <v>36.566671990000003</v>
      </c>
      <c r="E17" s="302" t="s">
        <v>713</v>
      </c>
      <c r="F17" s="303">
        <v>8.5216800000000002E-3</v>
      </c>
    </row>
    <row r="18" spans="1:6" x14ac:dyDescent="0.25">
      <c r="A18" s="302"/>
      <c r="B18" s="303"/>
      <c r="C18" s="302" t="s">
        <v>714</v>
      </c>
      <c r="D18" s="303">
        <v>35.52464767</v>
      </c>
      <c r="E18" s="302" t="s">
        <v>659</v>
      </c>
      <c r="F18" s="303">
        <v>5.5664899999999995E-3</v>
      </c>
    </row>
    <row r="19" spans="1:6" x14ac:dyDescent="0.25">
      <c r="A19" s="19"/>
      <c r="B19" s="301"/>
      <c r="C19" s="19" t="s">
        <v>715</v>
      </c>
      <c r="D19" s="301">
        <v>32.69858808</v>
      </c>
      <c r="E19" s="19" t="s">
        <v>716</v>
      </c>
      <c r="F19" s="301">
        <v>1.0764500000000001E-3</v>
      </c>
    </row>
    <row r="20" spans="1:6" x14ac:dyDescent="0.25">
      <c r="A20" s="302"/>
      <c r="B20" s="303"/>
      <c r="C20" s="302" t="s">
        <v>717</v>
      </c>
      <c r="D20" s="303">
        <v>29.14584164</v>
      </c>
      <c r="E20" s="302" t="s">
        <v>718</v>
      </c>
      <c r="F20" s="303">
        <v>7.6888999999999994E-4</v>
      </c>
    </row>
    <row r="21" spans="1:6" x14ac:dyDescent="0.25">
      <c r="A21" s="19"/>
      <c r="B21" s="301"/>
      <c r="C21" s="19" t="s">
        <v>719</v>
      </c>
      <c r="D21" s="301">
        <v>28.719606010000003</v>
      </c>
      <c r="E21" s="19" t="s">
        <v>720</v>
      </c>
      <c r="F21" s="301">
        <v>1.8228999999999999E-4</v>
      </c>
    </row>
    <row r="22" spans="1:6" x14ac:dyDescent="0.25">
      <c r="A22" s="302"/>
      <c r="B22" s="303"/>
      <c r="C22" s="302" t="s">
        <v>721</v>
      </c>
      <c r="D22" s="303">
        <v>23.293107239999998</v>
      </c>
      <c r="E22" s="302" t="s">
        <v>722</v>
      </c>
      <c r="F22" s="303">
        <v>5.0000000000000002E-5</v>
      </c>
    </row>
    <row r="23" spans="1:6" x14ac:dyDescent="0.25">
      <c r="A23" s="302"/>
      <c r="B23" s="303"/>
      <c r="C23" s="302" t="s">
        <v>723</v>
      </c>
      <c r="D23" s="303">
        <v>22.44744137</v>
      </c>
      <c r="E23" s="302" t="s">
        <v>724</v>
      </c>
      <c r="F23" s="303">
        <v>0</v>
      </c>
    </row>
    <row r="24" spans="1:6" x14ac:dyDescent="0.25">
      <c r="A24" s="19"/>
      <c r="B24" s="301"/>
      <c r="C24" s="19" t="s">
        <v>725</v>
      </c>
      <c r="D24" s="301">
        <v>19.890498999999998</v>
      </c>
      <c r="E24" s="19" t="s">
        <v>726</v>
      </c>
      <c r="F24" s="301">
        <v>0</v>
      </c>
    </row>
    <row r="25" spans="1:6" x14ac:dyDescent="0.25">
      <c r="A25" s="302"/>
      <c r="B25" s="303"/>
      <c r="C25" s="302" t="s">
        <v>727</v>
      </c>
      <c r="D25" s="303">
        <v>18.494565340000001</v>
      </c>
      <c r="E25" s="302" t="s">
        <v>728</v>
      </c>
      <c r="F25" s="303">
        <v>0</v>
      </c>
    </row>
    <row r="26" spans="1:6" x14ac:dyDescent="0.25">
      <c r="A26" s="19"/>
      <c r="B26" s="301"/>
      <c r="C26" s="19" t="s">
        <v>729</v>
      </c>
      <c r="D26" s="301">
        <v>16.842141820000002</v>
      </c>
      <c r="E26" s="19" t="s">
        <v>730</v>
      </c>
      <c r="F26" s="301">
        <v>0</v>
      </c>
    </row>
    <row r="27" spans="1:6" x14ac:dyDescent="0.25">
      <c r="A27" s="302"/>
      <c r="B27" s="303"/>
      <c r="C27" s="302" t="s">
        <v>731</v>
      </c>
      <c r="D27" s="303">
        <v>15.93374335</v>
      </c>
      <c r="E27" s="302" t="s">
        <v>732</v>
      </c>
      <c r="F27" s="303">
        <v>0</v>
      </c>
    </row>
    <row r="28" spans="1:6" x14ac:dyDescent="0.25">
      <c r="A28" s="302"/>
      <c r="B28" s="303"/>
      <c r="C28" s="302" t="s">
        <v>733</v>
      </c>
      <c r="D28" s="303">
        <v>14.656911920000001</v>
      </c>
      <c r="E28" s="302" t="s">
        <v>734</v>
      </c>
      <c r="F28" s="303">
        <v>0</v>
      </c>
    </row>
    <row r="29" spans="1:6" x14ac:dyDescent="0.25">
      <c r="A29" s="19"/>
      <c r="B29" s="301"/>
      <c r="C29" s="19" t="s">
        <v>735</v>
      </c>
      <c r="D29" s="301">
        <v>13.35280713</v>
      </c>
      <c r="E29" s="19"/>
      <c r="F29" s="301"/>
    </row>
    <row r="30" spans="1:6" x14ac:dyDescent="0.25">
      <c r="A30" s="302"/>
      <c r="B30" s="303"/>
      <c r="C30" s="302" t="s">
        <v>736</v>
      </c>
      <c r="D30" s="303">
        <v>12.85457502</v>
      </c>
      <c r="E30" s="302"/>
      <c r="F30" s="303"/>
    </row>
    <row r="31" spans="1:6" x14ac:dyDescent="0.25">
      <c r="A31" s="19"/>
      <c r="B31" s="301"/>
      <c r="C31" s="19" t="s">
        <v>737</v>
      </c>
      <c r="D31" s="301">
        <v>12.742344429999999</v>
      </c>
      <c r="E31" s="19"/>
      <c r="F31" s="301"/>
    </row>
    <row r="32" spans="1:6" x14ac:dyDescent="0.25">
      <c r="A32" s="302"/>
      <c r="B32" s="303"/>
      <c r="C32" s="302" t="s">
        <v>738</v>
      </c>
      <c r="D32" s="303">
        <v>10.48961308</v>
      </c>
      <c r="E32" s="302"/>
      <c r="F32" s="303"/>
    </row>
    <row r="33" spans="1:6" x14ac:dyDescent="0.25">
      <c r="A33" s="302"/>
      <c r="B33" s="303"/>
      <c r="C33" s="302" t="s">
        <v>739</v>
      </c>
      <c r="D33" s="303">
        <v>9.0111452300000003</v>
      </c>
      <c r="E33" s="302"/>
      <c r="F33" s="303"/>
    </row>
    <row r="34" spans="1:6" x14ac:dyDescent="0.25">
      <c r="A34" s="19"/>
      <c r="B34" s="301"/>
      <c r="C34" s="19" t="s">
        <v>740</v>
      </c>
      <c r="D34" s="301">
        <v>8.5152303699999994</v>
      </c>
      <c r="E34" s="19"/>
      <c r="F34" s="301"/>
    </row>
    <row r="35" spans="1:6" x14ac:dyDescent="0.25">
      <c r="A35" s="302"/>
      <c r="B35" s="303"/>
      <c r="C35" s="302" t="s">
        <v>741</v>
      </c>
      <c r="D35" s="303">
        <v>8.4605835900000006</v>
      </c>
      <c r="E35" s="302"/>
      <c r="F35" s="303"/>
    </row>
    <row r="36" spans="1:6" x14ac:dyDescent="0.25">
      <c r="A36" s="19"/>
      <c r="B36" s="301"/>
      <c r="C36" s="19" t="s">
        <v>742</v>
      </c>
      <c r="D36" s="301">
        <v>7.8605048099999992</v>
      </c>
      <c r="E36" s="19"/>
      <c r="F36" s="301"/>
    </row>
    <row r="37" spans="1:6" x14ac:dyDescent="0.25">
      <c r="A37" s="302"/>
      <c r="B37" s="303"/>
      <c r="C37" s="302" t="s">
        <v>743</v>
      </c>
      <c r="D37" s="303">
        <v>7.8276452800000005</v>
      </c>
      <c r="E37" s="302"/>
      <c r="F37" s="303"/>
    </row>
    <row r="38" spans="1:6" x14ac:dyDescent="0.25">
      <c r="A38" s="302"/>
      <c r="B38" s="303"/>
      <c r="C38" s="302" t="s">
        <v>744</v>
      </c>
      <c r="D38" s="303">
        <v>7.53038103</v>
      </c>
      <c r="E38" s="302"/>
      <c r="F38" s="303"/>
    </row>
    <row r="39" spans="1:6" x14ac:dyDescent="0.25">
      <c r="A39" s="19"/>
      <c r="B39" s="301"/>
      <c r="C39" s="19" t="s">
        <v>745</v>
      </c>
      <c r="D39" s="301">
        <v>6.4064951799999994</v>
      </c>
      <c r="E39" s="19"/>
      <c r="F39" s="301"/>
    </row>
    <row r="40" spans="1:6" x14ac:dyDescent="0.25">
      <c r="A40" s="302"/>
      <c r="B40" s="303"/>
      <c r="C40" s="302" t="s">
        <v>746</v>
      </c>
      <c r="D40" s="303">
        <v>6.1576065700000004</v>
      </c>
      <c r="E40" s="302"/>
      <c r="F40" s="303"/>
    </row>
    <row r="41" spans="1:6" x14ac:dyDescent="0.25">
      <c r="A41" s="19"/>
      <c r="B41" s="301"/>
      <c r="C41" s="19" t="s">
        <v>747</v>
      </c>
      <c r="D41" s="301">
        <v>5.7953990800000001</v>
      </c>
      <c r="E41" s="19"/>
      <c r="F41" s="301"/>
    </row>
    <row r="42" spans="1:6" x14ac:dyDescent="0.25">
      <c r="A42" s="302"/>
      <c r="B42" s="303"/>
      <c r="C42" s="302" t="s">
        <v>748</v>
      </c>
      <c r="D42" s="303">
        <v>5.4171624299999994</v>
      </c>
      <c r="E42" s="302"/>
      <c r="F42" s="303"/>
    </row>
    <row r="43" spans="1:6" x14ac:dyDescent="0.25">
      <c r="A43" s="302"/>
      <c r="B43" s="303"/>
      <c r="C43" s="302" t="s">
        <v>749</v>
      </c>
      <c r="D43" s="303">
        <v>5.3370692899999996</v>
      </c>
      <c r="E43" s="302"/>
      <c r="F43" s="303"/>
    </row>
    <row r="44" spans="1:6" x14ac:dyDescent="0.25">
      <c r="A44" s="19"/>
      <c r="B44" s="301"/>
      <c r="C44" s="19" t="s">
        <v>750</v>
      </c>
      <c r="D44" s="301">
        <v>5.3001989699999994</v>
      </c>
      <c r="E44" s="19"/>
      <c r="F44" s="301"/>
    </row>
    <row r="45" spans="1:6" x14ac:dyDescent="0.25">
      <c r="A45" s="302"/>
      <c r="B45" s="303"/>
      <c r="C45" s="302" t="s">
        <v>751</v>
      </c>
      <c r="D45" s="303">
        <v>5.1752852499999999</v>
      </c>
      <c r="E45" s="302"/>
      <c r="F45" s="303"/>
    </row>
    <row r="46" spans="1:6" x14ac:dyDescent="0.25">
      <c r="A46" s="19"/>
      <c r="B46" s="301"/>
      <c r="C46" s="19" t="s">
        <v>752</v>
      </c>
      <c r="D46" s="301">
        <v>4.6012188499999995</v>
      </c>
      <c r="E46" s="19"/>
      <c r="F46" s="301"/>
    </row>
    <row r="47" spans="1:6" x14ac:dyDescent="0.25">
      <c r="A47" s="302"/>
      <c r="B47" s="303"/>
      <c r="C47" s="302" t="s">
        <v>753</v>
      </c>
      <c r="D47" s="303">
        <v>4.0096880600000002</v>
      </c>
      <c r="E47" s="302"/>
      <c r="F47" s="303"/>
    </row>
    <row r="48" spans="1:6" x14ac:dyDescent="0.25">
      <c r="A48" s="302"/>
      <c r="B48" s="303"/>
      <c r="C48" s="302" t="s">
        <v>754</v>
      </c>
      <c r="D48" s="303">
        <v>3.9537226000000003</v>
      </c>
      <c r="E48" s="302"/>
      <c r="F48" s="303"/>
    </row>
    <row r="49" spans="1:6" x14ac:dyDescent="0.25">
      <c r="A49" s="19"/>
      <c r="B49" s="301"/>
      <c r="C49" s="19" t="s">
        <v>755</v>
      </c>
      <c r="D49" s="301">
        <v>3.65799904</v>
      </c>
      <c r="E49" s="19"/>
      <c r="F49" s="301"/>
    </row>
    <row r="50" spans="1:6" x14ac:dyDescent="0.25">
      <c r="A50" s="302"/>
      <c r="B50" s="303"/>
      <c r="C50" s="302" t="s">
        <v>756</v>
      </c>
      <c r="D50" s="303">
        <v>3.6029695299999998</v>
      </c>
      <c r="E50" s="302"/>
      <c r="F50" s="303"/>
    </row>
    <row r="51" spans="1:6" x14ac:dyDescent="0.25">
      <c r="A51" s="19"/>
      <c r="B51" s="301"/>
      <c r="C51" s="19" t="s">
        <v>757</v>
      </c>
      <c r="D51" s="301">
        <v>3.3507787700000002</v>
      </c>
      <c r="E51" s="19"/>
      <c r="F51" s="301"/>
    </row>
    <row r="52" spans="1:6" x14ac:dyDescent="0.25">
      <c r="A52" s="302"/>
      <c r="B52" s="303"/>
      <c r="C52" s="302" t="s">
        <v>758</v>
      </c>
      <c r="D52" s="303">
        <v>3.2560229199999999</v>
      </c>
      <c r="E52" s="302"/>
      <c r="F52" s="303"/>
    </row>
    <row r="53" spans="1:6" x14ac:dyDescent="0.25">
      <c r="A53" s="302"/>
      <c r="B53" s="303"/>
      <c r="C53" s="302" t="s">
        <v>759</v>
      </c>
      <c r="D53" s="303">
        <v>3.0191170699999996</v>
      </c>
      <c r="E53" s="302"/>
      <c r="F53" s="303"/>
    </row>
    <row r="54" spans="1:6" x14ac:dyDescent="0.25">
      <c r="A54" s="19"/>
      <c r="B54" s="301"/>
      <c r="C54" s="19" t="s">
        <v>760</v>
      </c>
      <c r="D54" s="301">
        <v>2.8157180499999996</v>
      </c>
      <c r="E54" s="19"/>
      <c r="F54" s="301"/>
    </row>
    <row r="55" spans="1:6" x14ac:dyDescent="0.25">
      <c r="A55" s="302"/>
      <c r="B55" s="303"/>
      <c r="C55" s="302" t="s">
        <v>761</v>
      </c>
      <c r="D55" s="303">
        <v>2.8108820299999997</v>
      </c>
      <c r="E55" s="302"/>
      <c r="F55" s="303"/>
    </row>
    <row r="56" spans="1:6" x14ac:dyDescent="0.25">
      <c r="A56" s="19"/>
      <c r="B56" s="301"/>
      <c r="C56" s="19" t="s">
        <v>762</v>
      </c>
      <c r="D56" s="301">
        <v>2.7902521400000002</v>
      </c>
      <c r="E56" s="19"/>
      <c r="F56" s="301"/>
    </row>
    <row r="57" spans="1:6" x14ac:dyDescent="0.25">
      <c r="A57" s="302"/>
      <c r="B57" s="303"/>
      <c r="C57" s="302" t="s">
        <v>763</v>
      </c>
      <c r="D57" s="303">
        <v>2.5880229199999998</v>
      </c>
      <c r="E57" s="302"/>
      <c r="F57" s="303"/>
    </row>
    <row r="58" spans="1:6" x14ac:dyDescent="0.25">
      <c r="A58" s="302"/>
      <c r="B58" s="303"/>
      <c r="C58" s="302" t="s">
        <v>764</v>
      </c>
      <c r="D58" s="303">
        <v>2.3154485600000001</v>
      </c>
      <c r="E58" s="302"/>
      <c r="F58" s="303"/>
    </row>
    <row r="59" spans="1:6" x14ac:dyDescent="0.25">
      <c r="A59" s="19"/>
      <c r="B59" s="301"/>
      <c r="C59" s="19" t="s">
        <v>765</v>
      </c>
      <c r="D59" s="301">
        <v>2.24484627</v>
      </c>
      <c r="E59" s="19"/>
      <c r="F59" s="301"/>
    </row>
    <row r="60" spans="1:6" x14ac:dyDescent="0.25">
      <c r="A60" s="302"/>
      <c r="B60" s="303"/>
      <c r="C60" s="302" t="s">
        <v>766</v>
      </c>
      <c r="D60" s="303">
        <v>2.2399269500000001</v>
      </c>
      <c r="E60" s="302"/>
      <c r="F60" s="303"/>
    </row>
    <row r="61" spans="1:6" x14ac:dyDescent="0.25">
      <c r="A61" s="19"/>
      <c r="B61" s="301"/>
      <c r="C61" s="19" t="s">
        <v>767</v>
      </c>
      <c r="D61" s="301">
        <v>2.1994479199999999</v>
      </c>
      <c r="E61" s="19"/>
      <c r="F61" s="301"/>
    </row>
    <row r="62" spans="1:6" x14ac:dyDescent="0.25">
      <c r="A62" s="302"/>
      <c r="B62" s="303"/>
      <c r="C62" s="302" t="s">
        <v>768</v>
      </c>
      <c r="D62" s="303">
        <v>1.9091083200000001</v>
      </c>
      <c r="E62" s="302"/>
      <c r="F62" s="303"/>
    </row>
    <row r="63" spans="1:6" x14ac:dyDescent="0.25">
      <c r="A63" s="302"/>
      <c r="B63" s="303"/>
      <c r="C63" s="302" t="s">
        <v>769</v>
      </c>
      <c r="D63" s="303">
        <v>1.82613168</v>
      </c>
      <c r="E63" s="302"/>
      <c r="F63" s="303"/>
    </row>
    <row r="64" spans="1:6" x14ac:dyDescent="0.25">
      <c r="A64" s="19"/>
      <c r="B64" s="301"/>
      <c r="C64" s="19" t="s">
        <v>770</v>
      </c>
      <c r="D64" s="301">
        <v>1.80205847</v>
      </c>
      <c r="E64" s="19"/>
      <c r="F64" s="301"/>
    </row>
    <row r="65" spans="1:6" x14ac:dyDescent="0.25">
      <c r="A65" s="302"/>
      <c r="B65" s="303"/>
      <c r="C65" s="302" t="s">
        <v>771</v>
      </c>
      <c r="D65" s="303">
        <v>1.6408628700000001</v>
      </c>
      <c r="E65" s="302"/>
      <c r="F65" s="303"/>
    </row>
    <row r="66" spans="1:6" x14ac:dyDescent="0.25">
      <c r="A66" s="19"/>
      <c r="B66" s="301"/>
      <c r="C66" s="19" t="s">
        <v>772</v>
      </c>
      <c r="D66" s="301">
        <v>1.5226064699999999</v>
      </c>
      <c r="E66" s="19"/>
      <c r="F66" s="301"/>
    </row>
    <row r="67" spans="1:6" x14ac:dyDescent="0.25">
      <c r="A67" s="302"/>
      <c r="B67" s="303"/>
      <c r="C67" s="302" t="s">
        <v>773</v>
      </c>
      <c r="D67" s="303">
        <v>1.35518849</v>
      </c>
      <c r="E67" s="302"/>
      <c r="F67" s="303"/>
    </row>
    <row r="68" spans="1:6" x14ac:dyDescent="0.25">
      <c r="A68" s="302"/>
      <c r="B68" s="303"/>
      <c r="C68" s="302" t="s">
        <v>774</v>
      </c>
      <c r="D68" s="303">
        <v>1.1645388999999999</v>
      </c>
      <c r="E68" s="302"/>
      <c r="F68" s="303"/>
    </row>
    <row r="69" spans="1:6" x14ac:dyDescent="0.25">
      <c r="A69" s="19"/>
      <c r="B69" s="301"/>
      <c r="C69" s="19" t="s">
        <v>775</v>
      </c>
      <c r="D69" s="301">
        <v>0.85954868999999989</v>
      </c>
      <c r="E69" s="19"/>
      <c r="F69" s="301"/>
    </row>
    <row r="70" spans="1:6" x14ac:dyDescent="0.25">
      <c r="A70" s="302"/>
      <c r="B70" s="303"/>
      <c r="C70" s="302" t="s">
        <v>776</v>
      </c>
      <c r="D70" s="303">
        <v>0.85357985999999997</v>
      </c>
      <c r="E70" s="302"/>
      <c r="F70" s="303"/>
    </row>
    <row r="71" spans="1:6" x14ac:dyDescent="0.25">
      <c r="A71" s="19"/>
      <c r="B71" s="301"/>
      <c r="C71" s="19" t="s">
        <v>777</v>
      </c>
      <c r="D71" s="301">
        <v>0.81004564000000001</v>
      </c>
      <c r="E71" s="19"/>
      <c r="F71" s="301"/>
    </row>
    <row r="72" spans="1:6" x14ac:dyDescent="0.25">
      <c r="A72" s="302"/>
      <c r="B72" s="303"/>
      <c r="C72" s="302" t="s">
        <v>778</v>
      </c>
      <c r="D72" s="303">
        <v>0.79734968999999989</v>
      </c>
      <c r="E72" s="302"/>
      <c r="F72" s="303"/>
    </row>
    <row r="73" spans="1:6" x14ac:dyDescent="0.25">
      <c r="A73" s="302"/>
      <c r="B73" s="303"/>
      <c r="C73" s="302" t="s">
        <v>779</v>
      </c>
      <c r="D73" s="303">
        <v>0.79617088000000003</v>
      </c>
      <c r="E73" s="302"/>
      <c r="F73" s="303"/>
    </row>
    <row r="74" spans="1:6" x14ac:dyDescent="0.25">
      <c r="A74" s="19"/>
      <c r="B74" s="301"/>
      <c r="C74" s="19" t="s">
        <v>780</v>
      </c>
      <c r="D74" s="301">
        <v>0.75531548999999998</v>
      </c>
      <c r="E74" s="19"/>
      <c r="F74" s="301"/>
    </row>
    <row r="75" spans="1:6" x14ac:dyDescent="0.25">
      <c r="A75" s="302"/>
      <c r="B75" s="303"/>
      <c r="C75" s="302" t="s">
        <v>781</v>
      </c>
      <c r="D75" s="303">
        <v>0.74104164000000006</v>
      </c>
      <c r="E75" s="302"/>
      <c r="F75" s="303"/>
    </row>
    <row r="76" spans="1:6" x14ac:dyDescent="0.25">
      <c r="A76" s="19"/>
      <c r="B76" s="301"/>
      <c r="C76" s="19" t="s">
        <v>782</v>
      </c>
      <c r="D76" s="301">
        <v>0.63529709999999995</v>
      </c>
      <c r="E76" s="19"/>
      <c r="F76" s="301"/>
    </row>
    <row r="77" spans="1:6" x14ac:dyDescent="0.25">
      <c r="A77" s="302"/>
      <c r="B77" s="303"/>
      <c r="C77" s="302" t="s">
        <v>783</v>
      </c>
      <c r="D77" s="303">
        <v>0.59291150000000004</v>
      </c>
      <c r="E77" s="302"/>
      <c r="F77" s="303"/>
    </row>
    <row r="78" spans="1:6" x14ac:dyDescent="0.25">
      <c r="A78" s="302"/>
      <c r="B78" s="303"/>
      <c r="C78" s="302" t="s">
        <v>784</v>
      </c>
      <c r="D78" s="303">
        <v>0.57804071999999995</v>
      </c>
      <c r="E78" s="302"/>
      <c r="F78" s="303"/>
    </row>
    <row r="79" spans="1:6" x14ac:dyDescent="0.25">
      <c r="A79" s="19"/>
      <c r="B79" s="301"/>
      <c r="C79" s="19" t="s">
        <v>785</v>
      </c>
      <c r="D79" s="301">
        <v>0.56740756999999997</v>
      </c>
      <c r="E79" s="19"/>
      <c r="F79" s="301"/>
    </row>
    <row r="80" spans="1:6" x14ac:dyDescent="0.25">
      <c r="A80" s="302"/>
      <c r="B80" s="303"/>
      <c r="C80" s="302" t="s">
        <v>786</v>
      </c>
      <c r="D80" s="303">
        <v>0.53585864000000005</v>
      </c>
      <c r="E80" s="302"/>
      <c r="F80" s="303"/>
    </row>
    <row r="81" spans="1:6" x14ac:dyDescent="0.25">
      <c r="A81" s="19"/>
      <c r="B81" s="301"/>
      <c r="C81" s="19" t="s">
        <v>787</v>
      </c>
      <c r="D81" s="301">
        <v>0.47402499999999997</v>
      </c>
      <c r="E81" s="19"/>
      <c r="F81" s="301"/>
    </row>
    <row r="82" spans="1:6" x14ac:dyDescent="0.25">
      <c r="A82" s="302"/>
      <c r="B82" s="303"/>
      <c r="C82" s="302" t="s">
        <v>788</v>
      </c>
      <c r="D82" s="303">
        <v>0.41240069000000001</v>
      </c>
      <c r="E82" s="302"/>
      <c r="F82" s="303"/>
    </row>
    <row r="83" spans="1:6" x14ac:dyDescent="0.25">
      <c r="A83" s="302"/>
      <c r="B83" s="303"/>
      <c r="C83" s="302" t="s">
        <v>789</v>
      </c>
      <c r="D83" s="303">
        <v>0.41047438000000003</v>
      </c>
      <c r="E83" s="302"/>
      <c r="F83" s="303"/>
    </row>
    <row r="84" spans="1:6" x14ac:dyDescent="0.25">
      <c r="A84" s="19"/>
      <c r="B84" s="301"/>
      <c r="C84" s="19" t="s">
        <v>790</v>
      </c>
      <c r="D84" s="301">
        <v>0.37433232999999999</v>
      </c>
      <c r="E84" s="19"/>
      <c r="F84" s="301"/>
    </row>
    <row r="85" spans="1:6" x14ac:dyDescent="0.25">
      <c r="A85" s="302"/>
      <c r="B85" s="303"/>
      <c r="C85" s="302" t="s">
        <v>791</v>
      </c>
      <c r="D85" s="303">
        <v>0.36576956999999999</v>
      </c>
      <c r="E85" s="302"/>
      <c r="F85" s="303"/>
    </row>
    <row r="86" spans="1:6" x14ac:dyDescent="0.25">
      <c r="A86" s="19"/>
      <c r="B86" s="301"/>
      <c r="C86" s="19" t="s">
        <v>792</v>
      </c>
      <c r="D86" s="301">
        <v>0.29692794</v>
      </c>
      <c r="E86" s="19"/>
      <c r="F86" s="301"/>
    </row>
    <row r="87" spans="1:6" x14ac:dyDescent="0.25">
      <c r="A87" s="302"/>
      <c r="B87" s="303"/>
      <c r="C87" s="302" t="s">
        <v>793</v>
      </c>
      <c r="D87" s="303">
        <v>0.25375045000000002</v>
      </c>
      <c r="E87" s="302"/>
      <c r="F87" s="303"/>
    </row>
    <row r="88" spans="1:6" x14ac:dyDescent="0.25">
      <c r="A88" s="302"/>
      <c r="B88" s="303"/>
      <c r="C88" s="302" t="s">
        <v>794</v>
      </c>
      <c r="D88" s="303">
        <v>0.19582966000000002</v>
      </c>
      <c r="E88" s="302"/>
      <c r="F88" s="303"/>
    </row>
    <row r="89" spans="1:6" x14ac:dyDescent="0.25">
      <c r="A89" s="19"/>
      <c r="B89" s="301"/>
      <c r="C89" s="19" t="s">
        <v>795</v>
      </c>
      <c r="D89" s="301">
        <v>0.17981498999999998</v>
      </c>
      <c r="E89" s="19"/>
      <c r="F89" s="301"/>
    </row>
    <row r="90" spans="1:6" x14ac:dyDescent="0.25">
      <c r="A90" s="302"/>
      <c r="B90" s="303"/>
      <c r="C90" s="302" t="s">
        <v>796</v>
      </c>
      <c r="D90" s="303">
        <v>0.17599960999999997</v>
      </c>
      <c r="E90" s="302"/>
      <c r="F90" s="303"/>
    </row>
    <row r="91" spans="1:6" x14ac:dyDescent="0.25">
      <c r="A91" s="19"/>
      <c r="B91" s="301"/>
      <c r="C91" s="19" t="s">
        <v>797</v>
      </c>
      <c r="D91" s="301">
        <v>0.14920673000000001</v>
      </c>
      <c r="E91" s="19"/>
      <c r="F91" s="301"/>
    </row>
    <row r="92" spans="1:6" x14ac:dyDescent="0.25">
      <c r="A92" s="302"/>
      <c r="B92" s="303"/>
      <c r="C92" s="302" t="s">
        <v>798</v>
      </c>
      <c r="D92" s="303">
        <v>0.13484774999999999</v>
      </c>
      <c r="E92" s="302"/>
      <c r="F92" s="303"/>
    </row>
    <row r="93" spans="1:6" x14ac:dyDescent="0.25">
      <c r="A93" s="302"/>
      <c r="B93" s="303"/>
      <c r="C93" s="302" t="s">
        <v>799</v>
      </c>
      <c r="D93" s="303">
        <v>0.13031776</v>
      </c>
      <c r="E93" s="302"/>
      <c r="F93" s="303"/>
    </row>
    <row r="94" spans="1:6" x14ac:dyDescent="0.25">
      <c r="A94" s="19"/>
      <c r="B94" s="301"/>
      <c r="C94" s="19" t="s">
        <v>800</v>
      </c>
      <c r="D94" s="301">
        <v>0.12998077</v>
      </c>
      <c r="E94" s="19"/>
      <c r="F94" s="301"/>
    </row>
    <row r="95" spans="1:6" x14ac:dyDescent="0.25">
      <c r="A95" s="302"/>
      <c r="B95" s="303"/>
      <c r="C95" s="302" t="s">
        <v>801</v>
      </c>
      <c r="D95" s="303">
        <v>0.12165442</v>
      </c>
      <c r="E95" s="302"/>
      <c r="F95" s="303"/>
    </row>
    <row r="96" spans="1:6" x14ac:dyDescent="0.25">
      <c r="A96" s="19"/>
      <c r="B96" s="301"/>
      <c r="C96" s="19" t="s">
        <v>802</v>
      </c>
      <c r="D96" s="301">
        <v>0.11179465</v>
      </c>
      <c r="E96" s="19"/>
      <c r="F96" s="301"/>
    </row>
    <row r="97" spans="1:6" x14ac:dyDescent="0.25">
      <c r="A97" s="302"/>
      <c r="B97" s="303"/>
      <c r="C97" s="302" t="s">
        <v>803</v>
      </c>
      <c r="D97" s="303">
        <v>0.10604658</v>
      </c>
      <c r="E97" s="302"/>
      <c r="F97" s="303"/>
    </row>
    <row r="98" spans="1:6" x14ac:dyDescent="0.25">
      <c r="A98" s="302"/>
      <c r="B98" s="303"/>
      <c r="C98" s="302" t="s">
        <v>804</v>
      </c>
      <c r="D98" s="303">
        <v>0.10202764</v>
      </c>
      <c r="E98" s="302"/>
      <c r="F98" s="303"/>
    </row>
    <row r="99" spans="1:6" x14ac:dyDescent="0.25">
      <c r="A99" s="19"/>
      <c r="B99" s="301"/>
      <c r="C99" s="19" t="s">
        <v>805</v>
      </c>
      <c r="D99" s="301">
        <v>0.10024305</v>
      </c>
      <c r="E99" s="19"/>
      <c r="F99" s="301"/>
    </row>
    <row r="100" spans="1:6" x14ac:dyDescent="0.25">
      <c r="A100" s="302"/>
      <c r="B100" s="303"/>
      <c r="C100" s="302" t="s">
        <v>806</v>
      </c>
      <c r="D100" s="303">
        <v>7.1476629999999999E-2</v>
      </c>
      <c r="E100" s="302"/>
      <c r="F100" s="303"/>
    </row>
    <row r="101" spans="1:6" x14ac:dyDescent="0.25">
      <c r="A101" s="19"/>
      <c r="B101" s="301"/>
      <c r="C101" s="19" t="s">
        <v>807</v>
      </c>
      <c r="D101" s="301">
        <v>6.21868E-2</v>
      </c>
      <c r="E101" s="19"/>
      <c r="F101" s="301"/>
    </row>
    <row r="102" spans="1:6" x14ac:dyDescent="0.25">
      <c r="A102" s="302"/>
      <c r="B102" s="303"/>
      <c r="C102" s="302" t="s">
        <v>808</v>
      </c>
      <c r="D102" s="303">
        <v>5.2831160000000002E-2</v>
      </c>
      <c r="E102" s="302"/>
      <c r="F102" s="303"/>
    </row>
    <row r="103" spans="1:6" x14ac:dyDescent="0.25">
      <c r="A103" s="302"/>
      <c r="B103" s="303"/>
      <c r="C103" s="302" t="s">
        <v>809</v>
      </c>
      <c r="D103" s="303">
        <v>5.1981430000000002E-2</v>
      </c>
      <c r="E103" s="302"/>
      <c r="F103" s="303"/>
    </row>
    <row r="104" spans="1:6" x14ac:dyDescent="0.25">
      <c r="A104" s="19"/>
      <c r="B104" s="301"/>
      <c r="C104" s="19" t="s">
        <v>810</v>
      </c>
      <c r="D104" s="301">
        <v>4.762251E-2</v>
      </c>
      <c r="E104" s="19"/>
      <c r="F104" s="301"/>
    </row>
    <row r="105" spans="1:6" x14ac:dyDescent="0.25">
      <c r="A105" s="302"/>
      <c r="B105" s="303"/>
      <c r="C105" s="302" t="s">
        <v>811</v>
      </c>
      <c r="D105" s="303">
        <v>4.1625189999999999E-2</v>
      </c>
      <c r="E105" s="302"/>
      <c r="F105" s="303"/>
    </row>
    <row r="106" spans="1:6" x14ac:dyDescent="0.25">
      <c r="A106" s="19"/>
      <c r="B106" s="301"/>
      <c r="C106" s="19" t="s">
        <v>812</v>
      </c>
      <c r="D106" s="301">
        <v>3.673005E-2</v>
      </c>
      <c r="E106" s="19"/>
      <c r="F106" s="301"/>
    </row>
    <row r="107" spans="1:6" x14ac:dyDescent="0.25">
      <c r="A107" s="302"/>
      <c r="B107" s="303"/>
      <c r="C107" s="302" t="s">
        <v>813</v>
      </c>
      <c r="D107" s="303">
        <v>3.2332E-2</v>
      </c>
      <c r="E107" s="302"/>
      <c r="F107" s="303"/>
    </row>
    <row r="108" spans="1:6" x14ac:dyDescent="0.25">
      <c r="A108" s="302"/>
      <c r="B108" s="303"/>
      <c r="C108" s="302" t="s">
        <v>814</v>
      </c>
      <c r="D108" s="303">
        <v>2.8480779999999997E-2</v>
      </c>
      <c r="E108" s="302"/>
      <c r="F108" s="303"/>
    </row>
    <row r="109" spans="1:6" x14ac:dyDescent="0.25">
      <c r="A109" s="19"/>
      <c r="B109" s="301"/>
      <c r="C109" s="19" t="s">
        <v>815</v>
      </c>
      <c r="D109" s="301">
        <v>2.6358700000000002E-2</v>
      </c>
      <c r="E109" s="19"/>
      <c r="F109" s="301"/>
    </row>
    <row r="110" spans="1:6" x14ac:dyDescent="0.25">
      <c r="A110" s="302"/>
      <c r="B110" s="303"/>
      <c r="C110" s="302" t="s">
        <v>816</v>
      </c>
      <c r="D110" s="303">
        <v>2.0879169999999999E-2</v>
      </c>
      <c r="E110" s="302"/>
      <c r="F110" s="303"/>
    </row>
    <row r="111" spans="1:6" x14ac:dyDescent="0.25">
      <c r="A111" s="19"/>
      <c r="B111" s="301"/>
      <c r="C111" s="19" t="s">
        <v>817</v>
      </c>
      <c r="D111" s="301">
        <v>1.9685000000000001E-2</v>
      </c>
      <c r="E111" s="19"/>
      <c r="F111" s="301"/>
    </row>
    <row r="112" spans="1:6" x14ac:dyDescent="0.25">
      <c r="A112" s="302"/>
      <c r="B112" s="303"/>
      <c r="C112" s="302" t="s">
        <v>818</v>
      </c>
      <c r="D112" s="303">
        <v>1.6118209999999997E-2</v>
      </c>
      <c r="E112" s="302"/>
      <c r="F112" s="303"/>
    </row>
    <row r="113" spans="1:6" x14ac:dyDescent="0.25">
      <c r="A113" s="302"/>
      <c r="B113" s="303"/>
      <c r="C113" s="302" t="s">
        <v>819</v>
      </c>
      <c r="D113" s="303">
        <v>1.261438E-2</v>
      </c>
      <c r="E113" s="302"/>
      <c r="F113" s="303"/>
    </row>
    <row r="114" spans="1:6" x14ac:dyDescent="0.25">
      <c r="A114" s="19"/>
      <c r="B114" s="301"/>
      <c r="C114" s="19" t="s">
        <v>820</v>
      </c>
      <c r="D114" s="301">
        <v>5.6304900000000001E-3</v>
      </c>
      <c r="E114" s="19"/>
      <c r="F114" s="301"/>
    </row>
    <row r="115" spans="1:6" x14ac:dyDescent="0.25">
      <c r="A115" s="302"/>
      <c r="B115" s="303"/>
      <c r="C115" s="302" t="s">
        <v>821</v>
      </c>
      <c r="D115" s="303">
        <v>3.127E-3</v>
      </c>
      <c r="E115" s="302"/>
      <c r="F115" s="303"/>
    </row>
    <row r="116" spans="1:6" x14ac:dyDescent="0.25">
      <c r="A116" s="19"/>
      <c r="B116" s="301"/>
      <c r="C116" s="19" t="s">
        <v>822</v>
      </c>
      <c r="D116" s="301">
        <v>1.7182499999999999E-3</v>
      </c>
      <c r="E116" s="19"/>
      <c r="F116" s="301"/>
    </row>
    <row r="117" spans="1:6" x14ac:dyDescent="0.25">
      <c r="A117" s="302"/>
      <c r="B117" s="303"/>
      <c r="C117" s="302" t="s">
        <v>823</v>
      </c>
      <c r="D117" s="303">
        <v>3.2200000000000002E-4</v>
      </c>
      <c r="E117" s="302"/>
      <c r="F117" s="303"/>
    </row>
    <row r="118" spans="1:6" x14ac:dyDescent="0.25">
      <c r="A118" s="302"/>
      <c r="B118" s="303"/>
      <c r="C118" s="302" t="s">
        <v>824</v>
      </c>
      <c r="D118" s="303">
        <v>0</v>
      </c>
      <c r="E118" s="302"/>
      <c r="F118" s="303"/>
    </row>
    <row r="119" spans="1:6" x14ac:dyDescent="0.25">
      <c r="A119" s="19"/>
      <c r="B119" s="301"/>
      <c r="C119" s="19" t="s">
        <v>825</v>
      </c>
      <c r="D119" s="301">
        <v>0</v>
      </c>
      <c r="E119" s="19"/>
      <c r="F119" s="301"/>
    </row>
    <row r="120" spans="1:6" x14ac:dyDescent="0.25">
      <c r="A120" s="302"/>
      <c r="B120" s="303"/>
      <c r="C120" s="302" t="s">
        <v>826</v>
      </c>
      <c r="D120" s="303">
        <v>0</v>
      </c>
      <c r="E120" s="302"/>
      <c r="F120" s="303"/>
    </row>
    <row r="121" spans="1:6" x14ac:dyDescent="0.25">
      <c r="A121" s="19"/>
      <c r="B121" s="301"/>
      <c r="C121" s="19" t="s">
        <v>827</v>
      </c>
      <c r="D121" s="301">
        <v>0</v>
      </c>
      <c r="E121" s="19"/>
      <c r="F121" s="301"/>
    </row>
    <row r="122" spans="1:6" x14ac:dyDescent="0.25">
      <c r="A122" s="302"/>
      <c r="B122" s="303"/>
      <c r="C122" s="302" t="s">
        <v>828</v>
      </c>
      <c r="D122" s="303">
        <v>0</v>
      </c>
      <c r="E122" s="302"/>
      <c r="F122" s="303"/>
    </row>
    <row r="123" spans="1:6" x14ac:dyDescent="0.25">
      <c r="A123" s="302"/>
      <c r="B123" s="303"/>
      <c r="C123" s="302" t="s">
        <v>829</v>
      </c>
      <c r="D123" s="303">
        <v>0</v>
      </c>
      <c r="E123" s="302"/>
      <c r="F123" s="303"/>
    </row>
    <row r="124" spans="1:6" x14ac:dyDescent="0.25">
      <c r="A124" s="19"/>
      <c r="B124" s="301"/>
      <c r="C124" s="19" t="s">
        <v>830</v>
      </c>
      <c r="D124" s="301">
        <v>0</v>
      </c>
      <c r="E124" s="19"/>
      <c r="F124" s="301"/>
    </row>
    <row r="125" spans="1:6" x14ac:dyDescent="0.25">
      <c r="A125" s="302"/>
      <c r="B125" s="303"/>
      <c r="C125" s="302" t="s">
        <v>831</v>
      </c>
      <c r="D125" s="303">
        <v>0</v>
      </c>
      <c r="E125" s="302"/>
      <c r="F125" s="303"/>
    </row>
    <row r="126" spans="1:6" x14ac:dyDescent="0.25">
      <c r="A126" s="21"/>
      <c r="B126" s="304"/>
      <c r="C126" s="21" t="s">
        <v>832</v>
      </c>
      <c r="D126" s="304">
        <v>0</v>
      </c>
      <c r="E126" s="21"/>
      <c r="F126" s="304"/>
    </row>
  </sheetData>
  <mergeCells count="1">
    <mergeCell ref="H1:I1"/>
  </mergeCells>
  <hyperlinks>
    <hyperlink ref="H1:I1" location="'Table of Content'!A1" display="Table of Content" xr:uid="{98EDAD4D-8C4B-41DA-A656-306FCDBB3C81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2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52.90625" style="1" customWidth="1"/>
    <col min="2" max="2" width="12.81640625" style="1" customWidth="1"/>
    <col min="3" max="3" width="12.7265625" style="1" customWidth="1"/>
    <col min="4" max="4" width="14.7265625" style="1" customWidth="1"/>
    <col min="5" max="5" width="13.1796875" style="1" customWidth="1"/>
    <col min="6" max="6" width="12.7265625" style="1" customWidth="1"/>
    <col min="7" max="7" width="12" style="1" customWidth="1"/>
    <col min="8" max="8" width="11.36328125" style="1" customWidth="1"/>
    <col min="9" max="16384" width="8.81640625" style="1"/>
  </cols>
  <sheetData>
    <row r="1" spans="1:10" ht="13" x14ac:dyDescent="0.3">
      <c r="A1" s="336" t="s">
        <v>471</v>
      </c>
      <c r="B1" s="336"/>
      <c r="C1" s="336"/>
      <c r="D1" s="336"/>
      <c r="E1" s="336"/>
      <c r="F1" s="336"/>
      <c r="G1" s="336"/>
      <c r="J1" s="258" t="s">
        <v>313</v>
      </c>
    </row>
    <row r="2" spans="1:10" ht="13" x14ac:dyDescent="0.3">
      <c r="A2" s="346" t="s">
        <v>281</v>
      </c>
      <c r="B2" s="343">
        <v>2023</v>
      </c>
      <c r="C2" s="343"/>
      <c r="D2" s="343"/>
      <c r="E2" s="343"/>
      <c r="F2" s="344">
        <v>2024</v>
      </c>
      <c r="G2" s="345"/>
      <c r="H2" s="340" t="s">
        <v>554</v>
      </c>
    </row>
    <row r="3" spans="1:10" ht="13" x14ac:dyDescent="0.3">
      <c r="A3" s="340"/>
      <c r="B3" s="180" t="s">
        <v>269</v>
      </c>
      <c r="C3" s="190" t="s">
        <v>282</v>
      </c>
      <c r="D3" s="180" t="s">
        <v>280</v>
      </c>
      <c r="E3" s="180" t="s">
        <v>283</v>
      </c>
      <c r="F3" s="180" t="s">
        <v>269</v>
      </c>
      <c r="G3" s="194" t="s">
        <v>283</v>
      </c>
      <c r="H3" s="341"/>
    </row>
    <row r="4" spans="1:10" x14ac:dyDescent="0.25">
      <c r="A4" s="1" t="s">
        <v>284</v>
      </c>
      <c r="B4" s="199">
        <v>1583.57685603</v>
      </c>
      <c r="C4" s="20">
        <f t="shared" ref="C4:C11" si="0">(B4/$B$12)*100</f>
        <v>56.821248727462894</v>
      </c>
      <c r="D4" s="199">
        <v>2234.6482432899998</v>
      </c>
      <c r="E4" s="20">
        <f t="shared" ref="E4:E11" si="1">(D4/$D$12)*100</f>
        <v>77.002056417053538</v>
      </c>
      <c r="F4" s="199">
        <v>1991.48171088</v>
      </c>
      <c r="G4" s="24">
        <f t="shared" ref="G4:G11" si="2">(F4/$F$12)*100</f>
        <v>73.510407642564545</v>
      </c>
      <c r="H4" s="106">
        <f>Table13[[#This Row],[Column6]]-Table13[[#This Row],[Column4]]</f>
        <v>-243.16653240999972</v>
      </c>
    </row>
    <row r="5" spans="1:10" x14ac:dyDescent="0.25">
      <c r="A5" s="1" t="s">
        <v>285</v>
      </c>
      <c r="B5" s="199">
        <v>1053.0417973400001</v>
      </c>
      <c r="C5" s="20">
        <f t="shared" si="0"/>
        <v>37.784809533701072</v>
      </c>
      <c r="D5" s="199">
        <v>554.64033219000009</v>
      </c>
      <c r="E5" s="20">
        <f t="shared" si="1"/>
        <v>19.111932394151417</v>
      </c>
      <c r="F5" s="199">
        <v>545.42695427000001</v>
      </c>
      <c r="G5" s="24">
        <f t="shared" si="2"/>
        <v>20.133028351996789</v>
      </c>
      <c r="H5" s="106">
        <f>Table13[[#This Row],[Column6]]-Table13[[#This Row],[Column4]]</f>
        <v>-9.2133779200000845</v>
      </c>
    </row>
    <row r="6" spans="1:10" x14ac:dyDescent="0.25">
      <c r="A6" s="1" t="s">
        <v>287</v>
      </c>
      <c r="B6" s="199">
        <v>148.14873907</v>
      </c>
      <c r="C6" s="20">
        <f t="shared" si="0"/>
        <v>5.3158116824593167</v>
      </c>
      <c r="D6" s="199">
        <v>105.29672323999999</v>
      </c>
      <c r="E6" s="20">
        <f t="shared" si="1"/>
        <v>3.6283402758369316</v>
      </c>
      <c r="F6" s="199">
        <v>152.32800152000002</v>
      </c>
      <c r="G6" s="24">
        <f t="shared" si="2"/>
        <v>5.6227950404647871</v>
      </c>
      <c r="H6" s="106">
        <f>Table13[[#This Row],[Column6]]-Table13[[#This Row],[Column4]]</f>
        <v>47.031278280000024</v>
      </c>
    </row>
    <row r="7" spans="1:10" x14ac:dyDescent="0.25">
      <c r="A7" s="1" t="s">
        <v>286</v>
      </c>
      <c r="B7" s="199">
        <v>2.0432685900000003</v>
      </c>
      <c r="C7" s="20">
        <f t="shared" si="0"/>
        <v>7.3315717091537821E-2</v>
      </c>
      <c r="D7" s="199">
        <v>3.9985955400000002</v>
      </c>
      <c r="E7" s="20">
        <f t="shared" si="1"/>
        <v>0.13778458434547508</v>
      </c>
      <c r="F7" s="199">
        <v>11.822382660000001</v>
      </c>
      <c r="G7" s="24">
        <f t="shared" si="2"/>
        <v>0.43639274410356549</v>
      </c>
      <c r="H7" s="106">
        <f>Table13[[#This Row],[Column6]]-Table13[[#This Row],[Column4]]</f>
        <v>7.8237871200000004</v>
      </c>
    </row>
    <row r="8" spans="1:10" x14ac:dyDescent="0.25">
      <c r="A8" s="1" t="s">
        <v>288</v>
      </c>
      <c r="B8" s="199">
        <v>7.4123500000000007E-3</v>
      </c>
      <c r="C8" s="20">
        <f t="shared" si="0"/>
        <v>2.6596687202217519E-4</v>
      </c>
      <c r="D8" s="199">
        <v>3.3568920000000002</v>
      </c>
      <c r="E8" s="20">
        <f t="shared" si="1"/>
        <v>0.11567260661543442</v>
      </c>
      <c r="F8" s="199">
        <v>7.5000297500000004</v>
      </c>
      <c r="G8" s="24">
        <f t="shared" si="2"/>
        <v>0.27684424177324662</v>
      </c>
      <c r="H8" s="106">
        <f>Table13[[#This Row],[Column6]]-Table13[[#This Row],[Column4]]</f>
        <v>4.1431377500000002</v>
      </c>
    </row>
    <row r="9" spans="1:10" x14ac:dyDescent="0.25">
      <c r="A9" s="1" t="s">
        <v>290</v>
      </c>
      <c r="B9" s="199">
        <v>0.12651063000000001</v>
      </c>
      <c r="C9" s="20">
        <f t="shared" si="0"/>
        <v>4.539402016722734E-3</v>
      </c>
      <c r="D9" s="199">
        <v>5.9166080000000003E-2</v>
      </c>
      <c r="E9" s="20">
        <f t="shared" si="1"/>
        <v>2.0387592740002724E-3</v>
      </c>
      <c r="F9" s="199">
        <v>0.52298208000000002</v>
      </c>
      <c r="G9" s="24">
        <f t="shared" si="2"/>
        <v>1.9304533745162195E-2</v>
      </c>
      <c r="H9" s="106">
        <f>Table13[[#This Row],[Column6]]-Table13[[#This Row],[Column4]]</f>
        <v>0.46381600000000001</v>
      </c>
    </row>
    <row r="10" spans="1:10" x14ac:dyDescent="0.25">
      <c r="A10" s="1" t="s">
        <v>289</v>
      </c>
      <c r="B10" s="199">
        <v>2.5000000000000001E-4</v>
      </c>
      <c r="C10" s="20">
        <f t="shared" si="0"/>
        <v>8.9703964337280068E-6</v>
      </c>
      <c r="D10" s="199">
        <v>5.8639999999999998E-2</v>
      </c>
      <c r="E10" s="20">
        <f t="shared" si="1"/>
        <v>2.02063148052695E-3</v>
      </c>
      <c r="F10" s="199">
        <v>3.3252910000000004E-2</v>
      </c>
      <c r="G10" s="24">
        <f t="shared" si="2"/>
        <v>1.227445351893972E-3</v>
      </c>
      <c r="H10" s="106">
        <f>Table13[[#This Row],[Column6]]-Table13[[#This Row],[Column4]]</f>
        <v>-2.5387089999999994E-2</v>
      </c>
    </row>
    <row r="11" spans="1:10" x14ac:dyDescent="0.25">
      <c r="A11" s="1" t="s">
        <v>544</v>
      </c>
      <c r="B11" s="199">
        <v>0</v>
      </c>
      <c r="C11" s="20">
        <f t="shared" si="0"/>
        <v>0</v>
      </c>
      <c r="D11" s="199">
        <v>4.4787899999999999E-3</v>
      </c>
      <c r="E11" s="20">
        <f t="shared" si="1"/>
        <v>1.5433124264442868E-4</v>
      </c>
      <c r="F11" s="199">
        <v>0</v>
      </c>
      <c r="G11" s="24">
        <f t="shared" si="2"/>
        <v>0</v>
      </c>
      <c r="H11" s="106">
        <f>Table13[[#This Row],[Column6]]-Table13[[#This Row],[Column4]]</f>
        <v>-4.4787899999999999E-3</v>
      </c>
    </row>
    <row r="12" spans="1:10" s="9" customFormat="1" ht="13" x14ac:dyDescent="0.3">
      <c r="A12" s="316" t="s">
        <v>262</v>
      </c>
      <c r="B12" s="318">
        <f t="shared" ref="B12:G12" si="3">SUM(B4:B11)</f>
        <v>2786.9448340100002</v>
      </c>
      <c r="C12" s="318">
        <f>SUM(C4:C11)</f>
        <v>99.999999999999986</v>
      </c>
      <c r="D12" s="318">
        <f t="shared" si="3"/>
        <v>2902.0630711300005</v>
      </c>
      <c r="E12" s="318">
        <f t="shared" si="3"/>
        <v>99.999999999999986</v>
      </c>
      <c r="F12" s="318">
        <f t="shared" si="3"/>
        <v>2709.1153140700003</v>
      </c>
      <c r="G12" s="318">
        <f t="shared" si="3"/>
        <v>99.999999999999986</v>
      </c>
      <c r="H12" s="326">
        <f>Table13[[#This Row],[Column6]]-Table13[[#This Row],[Column4]]</f>
        <v>-192.94775706000019</v>
      </c>
    </row>
  </sheetData>
  <mergeCells count="5">
    <mergeCell ref="A2:A3"/>
    <mergeCell ref="A1:G1"/>
    <mergeCell ref="H2:H3"/>
    <mergeCell ref="B2:E2"/>
    <mergeCell ref="F2:G2"/>
  </mergeCells>
  <hyperlinks>
    <hyperlink ref="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1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47.08984375" style="1" customWidth="1"/>
    <col min="2" max="2" width="10.81640625" style="1" customWidth="1"/>
    <col min="3" max="3" width="12.7265625" style="1" customWidth="1"/>
    <col min="4" max="4" width="12.1796875" style="1" customWidth="1"/>
    <col min="5" max="5" width="13.1796875" style="1" customWidth="1"/>
    <col min="6" max="6" width="12.6328125" style="1" customWidth="1"/>
    <col min="7" max="7" width="12.08984375" style="1" customWidth="1"/>
    <col min="8" max="8" width="13.08984375" style="1" customWidth="1"/>
    <col min="9" max="9" width="8.81640625" style="1" customWidth="1"/>
    <col min="10" max="16384" width="8.81640625" style="1"/>
  </cols>
  <sheetData>
    <row r="1" spans="1:11" ht="13" x14ac:dyDescent="0.3">
      <c r="A1" s="336" t="s">
        <v>470</v>
      </c>
      <c r="B1" s="336"/>
      <c r="C1" s="336"/>
      <c r="D1" s="336"/>
      <c r="E1" s="336"/>
      <c r="F1" s="336"/>
      <c r="G1" s="336"/>
      <c r="J1" s="337" t="s">
        <v>313</v>
      </c>
      <c r="K1" s="337"/>
    </row>
    <row r="2" spans="1:11" ht="14.5" customHeight="1" x14ac:dyDescent="0.3">
      <c r="A2" s="346" t="s">
        <v>281</v>
      </c>
      <c r="B2" s="343">
        <v>2023</v>
      </c>
      <c r="C2" s="343"/>
      <c r="D2" s="343"/>
      <c r="E2" s="343"/>
      <c r="F2" s="344">
        <v>2024</v>
      </c>
      <c r="G2" s="345"/>
      <c r="H2" s="347" t="s">
        <v>323</v>
      </c>
    </row>
    <row r="3" spans="1:11" ht="13" x14ac:dyDescent="0.3">
      <c r="A3" s="340"/>
      <c r="B3" s="180" t="s">
        <v>269</v>
      </c>
      <c r="C3" s="190" t="s">
        <v>282</v>
      </c>
      <c r="D3" s="180" t="s">
        <v>280</v>
      </c>
      <c r="E3" s="180" t="s">
        <v>283</v>
      </c>
      <c r="F3" s="180" t="s">
        <v>269</v>
      </c>
      <c r="G3" s="194" t="s">
        <v>283</v>
      </c>
      <c r="H3" s="340"/>
    </row>
    <row r="4" spans="1:11" x14ac:dyDescent="0.25">
      <c r="A4" s="18" t="s">
        <v>284</v>
      </c>
      <c r="B4" s="198">
        <v>6865.0809532600006</v>
      </c>
      <c r="C4" s="20">
        <f>(B4/$B$14)*100</f>
        <v>63.699440966937381</v>
      </c>
      <c r="D4" s="198">
        <v>8398.3917887600001</v>
      </c>
      <c r="E4" s="20">
        <f>D4/$D$14*100</f>
        <v>71.048059256027699</v>
      </c>
      <c r="F4" s="198">
        <v>7268.1203806099993</v>
      </c>
      <c r="G4" s="20">
        <f>(F4/$F$14)*100</f>
        <v>52.860624632969852</v>
      </c>
      <c r="H4" s="24">
        <f>((F4/D4)-1)*100</f>
        <v>-13.458188622049061</v>
      </c>
    </row>
    <row r="5" spans="1:11" x14ac:dyDescent="0.25">
      <c r="A5" s="19" t="s">
        <v>285</v>
      </c>
      <c r="B5" s="199">
        <v>3556.3701347300002</v>
      </c>
      <c r="C5" s="20">
        <f t="shared" ref="C5:C13" si="0">(B5/$B$14)*100</f>
        <v>32.998706205530901</v>
      </c>
      <c r="D5" s="199">
        <v>3146.6659647800002</v>
      </c>
      <c r="E5" s="20">
        <f t="shared" ref="E5:E13" si="1">D5/$D$14*100</f>
        <v>26.619919092584237</v>
      </c>
      <c r="F5" s="199">
        <v>6137.2566667900001</v>
      </c>
      <c r="G5" s="20">
        <f t="shared" ref="G5:G13" si="2">(F5/$F$14)*100</f>
        <v>44.635917396864862</v>
      </c>
      <c r="H5" s="24">
        <f t="shared" ref="H5:H13" si="3">((F5/D5)-1)*100</f>
        <v>95.039979949669927</v>
      </c>
      <c r="I5" s="6"/>
      <c r="J5" s="6"/>
    </row>
    <row r="6" spans="1:11" x14ac:dyDescent="0.25">
      <c r="A6" s="19" t="s">
        <v>286</v>
      </c>
      <c r="B6" s="199">
        <v>233.33745074000001</v>
      </c>
      <c r="C6" s="20">
        <f t="shared" si="0"/>
        <v>2.1650822867179915</v>
      </c>
      <c r="D6" s="199">
        <v>230.99801191</v>
      </c>
      <c r="E6" s="20">
        <f t="shared" si="1"/>
        <v>1.9541789488996264</v>
      </c>
      <c r="F6" s="199">
        <v>256.51823879</v>
      </c>
      <c r="G6" s="20">
        <f t="shared" si="2"/>
        <v>1.8656425075681913</v>
      </c>
      <c r="H6" s="24">
        <f t="shared" si="3"/>
        <v>11.047812346516217</v>
      </c>
    </row>
    <row r="7" spans="1:11" x14ac:dyDescent="0.25">
      <c r="A7" s="19" t="s">
        <v>287</v>
      </c>
      <c r="B7" s="199">
        <v>67.708011299999995</v>
      </c>
      <c r="C7" s="20">
        <f t="shared" si="0"/>
        <v>0.62824641080816324</v>
      </c>
      <c r="D7" s="199">
        <v>15.774331460000001</v>
      </c>
      <c r="E7" s="20">
        <f t="shared" si="1"/>
        <v>0.1334464579033143</v>
      </c>
      <c r="F7" s="199">
        <v>64.616345030000005</v>
      </c>
      <c r="G7" s="20">
        <f t="shared" si="2"/>
        <v>0.46995098882754438</v>
      </c>
      <c r="H7" s="24">
        <f t="shared" si="3"/>
        <v>309.62968981507635</v>
      </c>
    </row>
    <row r="8" spans="1:11" x14ac:dyDescent="0.25">
      <c r="A8" s="19" t="s">
        <v>290</v>
      </c>
      <c r="B8" s="199">
        <v>50.803464599999998</v>
      </c>
      <c r="C8" s="20">
        <f t="shared" si="0"/>
        <v>0.47139317310844692</v>
      </c>
      <c r="D8" s="199">
        <v>24.995922610000001</v>
      </c>
      <c r="E8" s="20">
        <f t="shared" si="1"/>
        <v>0.21145855485465165</v>
      </c>
      <c r="F8" s="199">
        <v>20.376825969999999</v>
      </c>
      <c r="G8" s="20">
        <f t="shared" si="2"/>
        <v>0.14819949208396574</v>
      </c>
      <c r="H8" s="24">
        <f t="shared" si="3"/>
        <v>-18.479400468907127</v>
      </c>
    </row>
    <row r="9" spans="1:11" x14ac:dyDescent="0.25">
      <c r="A9" s="19" t="s">
        <v>543</v>
      </c>
      <c r="B9" s="199">
        <v>2.7536111499999998</v>
      </c>
      <c r="C9" s="20">
        <f t="shared" si="0"/>
        <v>2.5550097965273407E-2</v>
      </c>
      <c r="D9" s="199">
        <v>2.3992046600000001</v>
      </c>
      <c r="E9" s="20">
        <f t="shared" si="1"/>
        <v>2.0296604295021291E-2</v>
      </c>
      <c r="F9" s="199">
        <v>1.45852676</v>
      </c>
      <c r="G9" s="20">
        <f t="shared" si="2"/>
        <v>1.060778186657263E-2</v>
      </c>
      <c r="H9" s="24">
        <f t="shared" si="3"/>
        <v>-39.207905673207556</v>
      </c>
    </row>
    <row r="10" spans="1:11" x14ac:dyDescent="0.25">
      <c r="A10" s="19" t="s">
        <v>289</v>
      </c>
      <c r="B10" s="199">
        <v>0.79438917000000009</v>
      </c>
      <c r="C10" s="20">
        <f t="shared" si="0"/>
        <v>7.3709467351816297E-3</v>
      </c>
      <c r="D10" s="199">
        <v>0.28149826</v>
      </c>
      <c r="E10" s="20">
        <f t="shared" si="1"/>
        <v>2.3813970055214131E-3</v>
      </c>
      <c r="F10" s="199">
        <v>0.61943193000000007</v>
      </c>
      <c r="G10" s="20">
        <f t="shared" si="2"/>
        <v>4.5050930670823535E-3</v>
      </c>
      <c r="H10" s="24">
        <f t="shared" si="3"/>
        <v>120.04822694108306</v>
      </c>
    </row>
    <row r="11" spans="1:11" x14ac:dyDescent="0.25">
      <c r="A11" s="19" t="s">
        <v>288</v>
      </c>
      <c r="B11" s="199">
        <v>0.35784470000000002</v>
      </c>
      <c r="C11" s="20">
        <f t="shared" si="0"/>
        <v>3.3203552147709281E-3</v>
      </c>
      <c r="D11" s="199">
        <v>0.16449582000000001</v>
      </c>
      <c r="E11" s="20">
        <f t="shared" si="1"/>
        <v>1.3915888970993618E-3</v>
      </c>
      <c r="F11" s="199">
        <v>0.49562792999999999</v>
      </c>
      <c r="G11" s="20">
        <f t="shared" si="2"/>
        <v>3.6046736423409388E-3</v>
      </c>
      <c r="H11" s="24">
        <f t="shared" si="3"/>
        <v>201.30123063309449</v>
      </c>
    </row>
    <row r="12" spans="1:11" s="9" customFormat="1" ht="13" x14ac:dyDescent="0.3">
      <c r="A12" s="19" t="s">
        <v>502</v>
      </c>
      <c r="B12" s="199">
        <v>8.4398340000000002E-2</v>
      </c>
      <c r="C12" s="20">
        <f t="shared" si="0"/>
        <v>7.8311197102265266E-4</v>
      </c>
      <c r="D12" s="199">
        <v>1.03964576</v>
      </c>
      <c r="E12" s="20">
        <f t="shared" si="1"/>
        <v>8.7951140432165863E-3</v>
      </c>
      <c r="F12" s="199">
        <v>0.12539173000000001</v>
      </c>
      <c r="G12" s="20">
        <f t="shared" si="2"/>
        <v>9.119668943970362E-4</v>
      </c>
      <c r="H12" s="24">
        <f t="shared" si="3"/>
        <v>-87.938994720663317</v>
      </c>
    </row>
    <row r="13" spans="1:11" x14ac:dyDescent="0.25">
      <c r="A13" s="19" t="s">
        <v>544</v>
      </c>
      <c r="B13" s="199">
        <v>1.14719E-2</v>
      </c>
      <c r="C13" s="20">
        <f t="shared" si="0"/>
        <v>1.0644501088972567E-4</v>
      </c>
      <c r="D13" s="199">
        <v>8.6274100000000003E-3</v>
      </c>
      <c r="E13" s="20">
        <f t="shared" si="1"/>
        <v>7.2985489641767229E-5</v>
      </c>
      <c r="F13" s="199">
        <v>4.87646E-3</v>
      </c>
      <c r="G13" s="20">
        <f t="shared" si="2"/>
        <v>3.5466215210934328E-5</v>
      </c>
      <c r="H13" s="24">
        <f t="shared" si="3"/>
        <v>-43.477126970898574</v>
      </c>
    </row>
    <row r="14" spans="1:11" s="9" customFormat="1" ht="13" x14ac:dyDescent="0.3">
      <c r="A14" s="54" t="s">
        <v>262</v>
      </c>
      <c r="B14" s="109">
        <f t="shared" ref="B14:H14" si="4">SUM(B4:B13)</f>
        <v>10777.301729889998</v>
      </c>
      <c r="C14" s="31">
        <f>SUM(C4:C13)</f>
        <v>100.00000000000001</v>
      </c>
      <c r="D14" s="109">
        <f>SUM(D4:D13)</f>
        <v>11820.719491429998</v>
      </c>
      <c r="E14" s="31">
        <f>SUM(E4:E13)</f>
        <v>100.00000000000003</v>
      </c>
      <c r="F14" s="109">
        <f>SUM(F4:F13)</f>
        <v>13749.592311999997</v>
      </c>
      <c r="G14" s="31">
        <f>SUM(G4:G13)</f>
        <v>100.00000000000001</v>
      </c>
      <c r="H14" s="110">
        <f t="shared" si="4"/>
        <v>534.50532322971435</v>
      </c>
    </row>
    <row r="15" spans="1:11" x14ac:dyDescent="0.25">
      <c r="F15" s="43"/>
      <c r="G15" s="43"/>
    </row>
    <row r="16" spans="1:11" x14ac:dyDescent="0.25">
      <c r="F16" s="96"/>
      <c r="G16" s="257"/>
    </row>
    <row r="17" spans="7:13" x14ac:dyDescent="0.25">
      <c r="G17" s="257"/>
      <c r="M17" s="6"/>
    </row>
    <row r="18" spans="7:13" x14ac:dyDescent="0.25">
      <c r="G18" s="257"/>
    </row>
    <row r="19" spans="7:13" x14ac:dyDescent="0.25">
      <c r="G19" s="43"/>
    </row>
    <row r="20" spans="7:13" x14ac:dyDescent="0.25">
      <c r="G20" s="43"/>
    </row>
    <row r="21" spans="7:13" x14ac:dyDescent="0.25">
      <c r="G21" s="43"/>
      <c r="I21" s="93"/>
    </row>
  </sheetData>
  <mergeCells count="6">
    <mergeCell ref="J1:K1"/>
    <mergeCell ref="A2:A3"/>
    <mergeCell ref="A1:G1"/>
    <mergeCell ref="H2:H3"/>
    <mergeCell ref="B2:E2"/>
    <mergeCell ref="F2:G2"/>
  </mergeCells>
  <conditionalFormatting sqref="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2A3D0-85AB-4C4E-A5CC-74103285108D}">
  <dimension ref="A1:I126"/>
  <sheetViews>
    <sheetView zoomScaleNormal="100" workbookViewId="0">
      <selection activeCell="H1" sqref="H1:I1"/>
    </sheetView>
  </sheetViews>
  <sheetFormatPr defaultRowHeight="12.5" x14ac:dyDescent="0.25"/>
  <cols>
    <col min="1" max="1" width="31.26953125" style="1" customWidth="1"/>
    <col min="2" max="2" width="14.81640625" style="1" customWidth="1"/>
    <col min="3" max="3" width="31.54296875" style="1" customWidth="1"/>
    <col min="4" max="4" width="12.36328125" style="1" bestFit="1" customWidth="1"/>
    <col min="5" max="5" width="33.6328125" style="1" customWidth="1"/>
    <col min="6" max="6" width="12.36328125" style="1" bestFit="1" customWidth="1"/>
    <col min="7" max="16384" width="8.7265625" style="1"/>
  </cols>
  <sheetData>
    <row r="1" spans="1:9" ht="13" x14ac:dyDescent="0.3">
      <c r="A1" s="9" t="s">
        <v>660</v>
      </c>
      <c r="H1" s="337" t="s">
        <v>313</v>
      </c>
      <c r="I1" s="337"/>
    </row>
    <row r="2" spans="1:9" ht="13" x14ac:dyDescent="0.25">
      <c r="A2" s="51" t="s">
        <v>284</v>
      </c>
      <c r="B2" s="51" t="s">
        <v>520</v>
      </c>
      <c r="C2" s="51" t="s">
        <v>285</v>
      </c>
      <c r="D2" s="51" t="s">
        <v>520</v>
      </c>
      <c r="E2" s="51" t="s">
        <v>286</v>
      </c>
      <c r="F2" s="51" t="s">
        <v>520</v>
      </c>
    </row>
    <row r="3" spans="1:9" s="67" customFormat="1" x14ac:dyDescent="0.25">
      <c r="A3" s="299" t="s">
        <v>650</v>
      </c>
      <c r="B3" s="300">
        <v>658.76885878999997</v>
      </c>
      <c r="C3" s="299" t="s">
        <v>644</v>
      </c>
      <c r="D3" s="300">
        <v>3238.0737180599999</v>
      </c>
      <c r="E3" s="299" t="s">
        <v>655</v>
      </c>
      <c r="F3" s="300">
        <v>167.36769124</v>
      </c>
    </row>
    <row r="4" spans="1:9" s="67" customFormat="1" x14ac:dyDescent="0.25">
      <c r="A4" s="19" t="s">
        <v>651</v>
      </c>
      <c r="B4" s="301">
        <v>588.25104098999998</v>
      </c>
      <c r="C4" s="19" t="s">
        <v>641</v>
      </c>
      <c r="D4" s="301">
        <v>2783.6715416900001</v>
      </c>
      <c r="E4" s="19" t="s">
        <v>656</v>
      </c>
      <c r="F4" s="301">
        <v>34.120732340000004</v>
      </c>
    </row>
    <row r="5" spans="1:9" s="67" customFormat="1" x14ac:dyDescent="0.25">
      <c r="A5" s="302" t="s">
        <v>642</v>
      </c>
      <c r="B5" s="303">
        <v>563.13025311000001</v>
      </c>
      <c r="C5" s="302" t="s">
        <v>638</v>
      </c>
      <c r="D5" s="303">
        <v>99.399001609999999</v>
      </c>
      <c r="E5" s="302" t="s">
        <v>657</v>
      </c>
      <c r="F5" s="303">
        <v>18.27433572</v>
      </c>
    </row>
    <row r="6" spans="1:9" s="67" customFormat="1" x14ac:dyDescent="0.25">
      <c r="A6" s="19" t="s">
        <v>652</v>
      </c>
      <c r="B6" s="301">
        <v>211.76667269000001</v>
      </c>
      <c r="C6" s="19" t="s">
        <v>653</v>
      </c>
      <c r="D6" s="301">
        <v>9.46374198</v>
      </c>
      <c r="E6" s="19" t="s">
        <v>658</v>
      </c>
      <c r="F6" s="301">
        <v>11.903888269999999</v>
      </c>
    </row>
    <row r="7" spans="1:9" s="67" customFormat="1" x14ac:dyDescent="0.25">
      <c r="A7" s="302" t="s">
        <v>648</v>
      </c>
      <c r="B7" s="303">
        <v>196.74212743999999</v>
      </c>
      <c r="C7" s="302" t="s">
        <v>654</v>
      </c>
      <c r="D7" s="303">
        <v>3.7952757300000002</v>
      </c>
      <c r="E7" s="302" t="s">
        <v>659</v>
      </c>
      <c r="F7" s="303">
        <v>5.13831141</v>
      </c>
    </row>
    <row r="8" spans="1:9" x14ac:dyDescent="0.25">
      <c r="A8" s="302" t="s">
        <v>737</v>
      </c>
      <c r="B8" s="303">
        <v>192.70952563</v>
      </c>
      <c r="C8" s="302" t="s">
        <v>696</v>
      </c>
      <c r="D8" s="303">
        <v>1.81348588</v>
      </c>
      <c r="E8" s="302" t="s">
        <v>732</v>
      </c>
      <c r="F8" s="303">
        <v>3.2595218900000003</v>
      </c>
    </row>
    <row r="9" spans="1:9" x14ac:dyDescent="0.25">
      <c r="A9" s="19" t="s">
        <v>712</v>
      </c>
      <c r="B9" s="301">
        <v>191.56779721000001</v>
      </c>
      <c r="C9" s="19" t="s">
        <v>647</v>
      </c>
      <c r="D9" s="301">
        <v>0.56406603</v>
      </c>
      <c r="E9" s="19" t="s">
        <v>710</v>
      </c>
      <c r="F9" s="301">
        <v>2.8942639100000003</v>
      </c>
    </row>
    <row r="10" spans="1:9" x14ac:dyDescent="0.25">
      <c r="A10" s="302" t="s">
        <v>719</v>
      </c>
      <c r="B10" s="303">
        <v>182.84794771</v>
      </c>
      <c r="C10" s="302" t="s">
        <v>833</v>
      </c>
      <c r="D10" s="303">
        <v>0.43637087000000002</v>
      </c>
      <c r="E10" s="302" t="s">
        <v>707</v>
      </c>
      <c r="F10" s="303">
        <v>2.8866389300000002</v>
      </c>
    </row>
    <row r="11" spans="1:9" x14ac:dyDescent="0.25">
      <c r="A11" s="19" t="s">
        <v>723</v>
      </c>
      <c r="B11" s="301">
        <v>167.45843580000002</v>
      </c>
      <c r="C11" s="19" t="s">
        <v>697</v>
      </c>
      <c r="D11" s="301">
        <v>3.9389510000000003E-2</v>
      </c>
      <c r="E11" s="19" t="s">
        <v>649</v>
      </c>
      <c r="F11" s="301">
        <v>2.75704627</v>
      </c>
    </row>
    <row r="12" spans="1:9" x14ac:dyDescent="0.25">
      <c r="A12" s="302" t="s">
        <v>714</v>
      </c>
      <c r="B12" s="303">
        <v>163.63363469000001</v>
      </c>
      <c r="C12" s="302" t="s">
        <v>698</v>
      </c>
      <c r="D12" s="303">
        <v>7.5430000000000001E-5</v>
      </c>
      <c r="E12" s="302" t="s">
        <v>720</v>
      </c>
      <c r="F12" s="303">
        <v>1.7504856499999999</v>
      </c>
    </row>
    <row r="13" spans="1:9" x14ac:dyDescent="0.25">
      <c r="A13" s="302" t="s">
        <v>763</v>
      </c>
      <c r="B13" s="303">
        <v>163.33672073</v>
      </c>
      <c r="C13" s="302" t="s">
        <v>708</v>
      </c>
      <c r="D13" s="303">
        <v>0</v>
      </c>
      <c r="E13" s="302" t="s">
        <v>718</v>
      </c>
      <c r="F13" s="303">
        <v>1.6756548100000002</v>
      </c>
    </row>
    <row r="14" spans="1:9" x14ac:dyDescent="0.25">
      <c r="A14" s="19" t="s">
        <v>727</v>
      </c>
      <c r="B14" s="301">
        <v>155.61805934</v>
      </c>
      <c r="C14" s="19" t="s">
        <v>635</v>
      </c>
      <c r="D14" s="301">
        <v>0</v>
      </c>
      <c r="E14" s="19" t="s">
        <v>700</v>
      </c>
      <c r="F14" s="301">
        <v>1.37767072</v>
      </c>
    </row>
    <row r="15" spans="1:9" x14ac:dyDescent="0.25">
      <c r="A15" s="302" t="s">
        <v>736</v>
      </c>
      <c r="B15" s="303">
        <v>145.05597033000001</v>
      </c>
      <c r="C15" s="302"/>
      <c r="D15" s="303"/>
      <c r="E15" s="302" t="s">
        <v>637</v>
      </c>
      <c r="F15" s="303">
        <v>1.1367799599999999</v>
      </c>
    </row>
    <row r="16" spans="1:9" x14ac:dyDescent="0.25">
      <c r="A16" s="19" t="s">
        <v>731</v>
      </c>
      <c r="B16" s="301">
        <v>141.95451299999999</v>
      </c>
      <c r="C16" s="19"/>
      <c r="D16" s="301"/>
      <c r="E16" s="19" t="s">
        <v>713</v>
      </c>
      <c r="F16" s="301">
        <v>0.92476923999999994</v>
      </c>
    </row>
    <row r="17" spans="1:6" x14ac:dyDescent="0.25">
      <c r="A17" s="302" t="s">
        <v>758</v>
      </c>
      <c r="B17" s="303">
        <v>137.73182758999999</v>
      </c>
      <c r="C17" s="302"/>
      <c r="D17" s="303"/>
      <c r="E17" s="302" t="s">
        <v>834</v>
      </c>
      <c r="F17" s="303">
        <v>0.30577821999999999</v>
      </c>
    </row>
    <row r="18" spans="1:6" x14ac:dyDescent="0.25">
      <c r="A18" s="302" t="s">
        <v>711</v>
      </c>
      <c r="B18" s="303">
        <v>136.37314643000002</v>
      </c>
      <c r="C18" s="302"/>
      <c r="D18" s="303"/>
      <c r="E18" s="302" t="s">
        <v>705</v>
      </c>
      <c r="F18" s="303">
        <v>0.19987094</v>
      </c>
    </row>
    <row r="19" spans="1:6" x14ac:dyDescent="0.25">
      <c r="A19" s="302" t="s">
        <v>699</v>
      </c>
      <c r="B19" s="303">
        <v>125.35133876</v>
      </c>
      <c r="C19" s="302"/>
      <c r="D19" s="303"/>
      <c r="E19" s="302" t="s">
        <v>726</v>
      </c>
      <c r="F19" s="303">
        <v>0.18845214000000002</v>
      </c>
    </row>
    <row r="20" spans="1:6" x14ac:dyDescent="0.25">
      <c r="A20" s="19" t="s">
        <v>749</v>
      </c>
      <c r="B20" s="301">
        <v>120.94637202</v>
      </c>
      <c r="C20" s="19"/>
      <c r="D20" s="301"/>
      <c r="E20" s="19" t="s">
        <v>646</v>
      </c>
      <c r="F20" s="301">
        <v>6.991275999999999E-2</v>
      </c>
    </row>
    <row r="21" spans="1:6" x14ac:dyDescent="0.25">
      <c r="A21" s="302" t="s">
        <v>783</v>
      </c>
      <c r="B21" s="303">
        <v>102.4146373</v>
      </c>
      <c r="C21" s="302"/>
      <c r="D21" s="303"/>
      <c r="E21" s="302" t="s">
        <v>835</v>
      </c>
      <c r="F21" s="303">
        <v>6.8418130000000008E-2</v>
      </c>
    </row>
    <row r="22" spans="1:6" x14ac:dyDescent="0.25">
      <c r="A22" s="19" t="s">
        <v>729</v>
      </c>
      <c r="B22" s="301">
        <v>101.58692560999999</v>
      </c>
      <c r="C22" s="19"/>
      <c r="D22" s="301"/>
      <c r="E22" s="19" t="s">
        <v>716</v>
      </c>
      <c r="F22" s="301">
        <v>6.4069760000000003E-2</v>
      </c>
    </row>
    <row r="23" spans="1:6" x14ac:dyDescent="0.25">
      <c r="A23" s="302" t="s">
        <v>706</v>
      </c>
      <c r="B23" s="303">
        <v>101.4482694</v>
      </c>
      <c r="C23" s="302"/>
      <c r="D23" s="303"/>
      <c r="E23" s="302" t="s">
        <v>640</v>
      </c>
      <c r="F23" s="303">
        <v>5.8746150000000004E-2</v>
      </c>
    </row>
    <row r="24" spans="1:6" x14ac:dyDescent="0.25">
      <c r="A24" s="302" t="s">
        <v>747</v>
      </c>
      <c r="B24" s="303">
        <v>94.828520380000001</v>
      </c>
      <c r="C24" s="302"/>
      <c r="D24" s="303"/>
      <c r="E24" s="302" t="s">
        <v>702</v>
      </c>
      <c r="F24" s="303">
        <v>4.0576830000000001E-2</v>
      </c>
    </row>
    <row r="25" spans="1:6" x14ac:dyDescent="0.25">
      <c r="A25" s="19" t="s">
        <v>739</v>
      </c>
      <c r="B25" s="301">
        <v>87.540378900000007</v>
      </c>
      <c r="C25" s="19"/>
      <c r="D25" s="301"/>
      <c r="E25" s="19" t="s">
        <v>836</v>
      </c>
      <c r="F25" s="301">
        <v>3.2599000000000003E-2</v>
      </c>
    </row>
    <row r="26" spans="1:6" x14ac:dyDescent="0.25">
      <c r="A26" s="302" t="s">
        <v>743</v>
      </c>
      <c r="B26" s="303">
        <v>85.215435650000003</v>
      </c>
      <c r="C26" s="302"/>
      <c r="D26" s="303"/>
      <c r="E26" s="302" t="s">
        <v>643</v>
      </c>
      <c r="F26" s="303">
        <v>1.2500000000000001E-2</v>
      </c>
    </row>
    <row r="27" spans="1:6" x14ac:dyDescent="0.25">
      <c r="A27" s="19" t="s">
        <v>764</v>
      </c>
      <c r="B27" s="301">
        <v>85.07570573000001</v>
      </c>
      <c r="C27" s="19"/>
      <c r="D27" s="301"/>
      <c r="E27" s="19" t="s">
        <v>722</v>
      </c>
      <c r="F27" s="301">
        <v>9.5245E-3</v>
      </c>
    </row>
    <row r="28" spans="1:6" x14ac:dyDescent="0.25">
      <c r="A28" s="302" t="s">
        <v>761</v>
      </c>
      <c r="B28" s="303">
        <v>85.042043750000005</v>
      </c>
      <c r="C28" s="302"/>
      <c r="D28" s="303"/>
      <c r="E28" s="302" t="s">
        <v>724</v>
      </c>
      <c r="F28" s="303">
        <v>0</v>
      </c>
    </row>
    <row r="29" spans="1:6" x14ac:dyDescent="0.25">
      <c r="A29" s="302" t="s">
        <v>776</v>
      </c>
      <c r="B29" s="303">
        <v>78.060752620000002</v>
      </c>
      <c r="C29" s="302"/>
      <c r="D29" s="303"/>
      <c r="E29" s="302" t="s">
        <v>728</v>
      </c>
      <c r="F29" s="303">
        <v>0</v>
      </c>
    </row>
    <row r="30" spans="1:6" x14ac:dyDescent="0.25">
      <c r="A30" s="19" t="s">
        <v>757</v>
      </c>
      <c r="B30" s="301">
        <v>77.266141140000002</v>
      </c>
      <c r="C30" s="19"/>
      <c r="D30" s="301"/>
      <c r="E30" s="19" t="s">
        <v>734</v>
      </c>
      <c r="F30" s="301">
        <v>0</v>
      </c>
    </row>
    <row r="31" spans="1:6" x14ac:dyDescent="0.25">
      <c r="A31" s="302" t="s">
        <v>701</v>
      </c>
      <c r="B31" s="303">
        <v>72.439720489999999</v>
      </c>
      <c r="C31" s="302"/>
      <c r="D31" s="303"/>
      <c r="E31" s="302"/>
      <c r="F31" s="303"/>
    </row>
    <row r="32" spans="1:6" x14ac:dyDescent="0.25">
      <c r="A32" s="19" t="s">
        <v>745</v>
      </c>
      <c r="B32" s="301">
        <v>69.044211579999995</v>
      </c>
      <c r="C32" s="19"/>
      <c r="D32" s="301"/>
      <c r="E32" s="19"/>
      <c r="F32" s="301"/>
    </row>
    <row r="33" spans="1:6" x14ac:dyDescent="0.25">
      <c r="A33" s="302" t="s">
        <v>748</v>
      </c>
      <c r="B33" s="303">
        <v>67.89046762000001</v>
      </c>
      <c r="C33" s="302"/>
      <c r="D33" s="303"/>
      <c r="E33" s="302"/>
      <c r="F33" s="303"/>
    </row>
    <row r="34" spans="1:6" x14ac:dyDescent="0.25">
      <c r="A34" s="302" t="s">
        <v>725</v>
      </c>
      <c r="B34" s="303">
        <v>66.15825323</v>
      </c>
      <c r="C34" s="302"/>
      <c r="D34" s="303"/>
      <c r="E34" s="302"/>
      <c r="F34" s="303"/>
    </row>
    <row r="35" spans="1:6" x14ac:dyDescent="0.25">
      <c r="A35" s="302" t="s">
        <v>760</v>
      </c>
      <c r="B35" s="303">
        <v>64.768342439999998</v>
      </c>
      <c r="C35" s="302"/>
      <c r="D35" s="303"/>
      <c r="E35" s="302"/>
      <c r="F35" s="303"/>
    </row>
    <row r="36" spans="1:6" x14ac:dyDescent="0.25">
      <c r="A36" s="19" t="s">
        <v>768</v>
      </c>
      <c r="B36" s="301">
        <v>62.909495280000002</v>
      </c>
      <c r="C36" s="19"/>
      <c r="D36" s="301"/>
      <c r="E36" s="19"/>
      <c r="F36" s="301"/>
    </row>
    <row r="37" spans="1:6" x14ac:dyDescent="0.25">
      <c r="A37" s="302" t="s">
        <v>759</v>
      </c>
      <c r="B37" s="303">
        <v>62.620818299999996</v>
      </c>
      <c r="C37" s="302"/>
      <c r="D37" s="303"/>
      <c r="E37" s="302"/>
      <c r="F37" s="303"/>
    </row>
    <row r="38" spans="1:6" x14ac:dyDescent="0.25">
      <c r="A38" s="19" t="s">
        <v>797</v>
      </c>
      <c r="B38" s="301">
        <v>61.924455700000003</v>
      </c>
      <c r="C38" s="19"/>
      <c r="D38" s="301"/>
      <c r="E38" s="19"/>
      <c r="F38" s="301"/>
    </row>
    <row r="39" spans="1:6" x14ac:dyDescent="0.25">
      <c r="A39" s="302" t="s">
        <v>740</v>
      </c>
      <c r="B39" s="303">
        <v>60.785145440000001</v>
      </c>
      <c r="C39" s="302"/>
      <c r="D39" s="303"/>
      <c r="E39" s="302"/>
      <c r="F39" s="303"/>
    </row>
    <row r="40" spans="1:6" x14ac:dyDescent="0.25">
      <c r="A40" s="302" t="s">
        <v>704</v>
      </c>
      <c r="B40" s="303">
        <v>59.450281500000003</v>
      </c>
      <c r="C40" s="302"/>
      <c r="D40" s="303"/>
      <c r="E40" s="302"/>
      <c r="F40" s="303"/>
    </row>
    <row r="41" spans="1:6" x14ac:dyDescent="0.25">
      <c r="A41" s="19" t="s">
        <v>786</v>
      </c>
      <c r="B41" s="301">
        <v>58.60420671</v>
      </c>
      <c r="C41" s="19"/>
      <c r="D41" s="301"/>
      <c r="E41" s="19"/>
      <c r="F41" s="301"/>
    </row>
    <row r="42" spans="1:6" x14ac:dyDescent="0.25">
      <c r="A42" s="302" t="s">
        <v>779</v>
      </c>
      <c r="B42" s="303">
        <v>56.027106830000001</v>
      </c>
      <c r="C42" s="302"/>
      <c r="D42" s="303"/>
      <c r="E42" s="302"/>
      <c r="F42" s="303"/>
    </row>
    <row r="43" spans="1:6" x14ac:dyDescent="0.25">
      <c r="A43" s="19" t="s">
        <v>770</v>
      </c>
      <c r="B43" s="301">
        <v>54.64334547</v>
      </c>
      <c r="C43" s="19"/>
      <c r="D43" s="301"/>
      <c r="E43" s="19"/>
      <c r="F43" s="301"/>
    </row>
    <row r="44" spans="1:6" x14ac:dyDescent="0.25">
      <c r="A44" s="302" t="s">
        <v>751</v>
      </c>
      <c r="B44" s="303">
        <v>52.164407500000003</v>
      </c>
      <c r="C44" s="302"/>
      <c r="D44" s="303"/>
      <c r="E44" s="302"/>
      <c r="F44" s="303"/>
    </row>
    <row r="45" spans="1:6" x14ac:dyDescent="0.25">
      <c r="A45" s="302" t="s">
        <v>750</v>
      </c>
      <c r="B45" s="303">
        <v>51.939432889999999</v>
      </c>
      <c r="C45" s="302"/>
      <c r="D45" s="303"/>
      <c r="E45" s="302"/>
      <c r="F45" s="303"/>
    </row>
    <row r="46" spans="1:6" x14ac:dyDescent="0.25">
      <c r="A46" s="19" t="s">
        <v>767</v>
      </c>
      <c r="B46" s="301">
        <v>51.51707734</v>
      </c>
      <c r="C46" s="19"/>
      <c r="D46" s="301"/>
      <c r="E46" s="19"/>
      <c r="F46" s="301"/>
    </row>
    <row r="47" spans="1:6" x14ac:dyDescent="0.25">
      <c r="A47" s="302" t="s">
        <v>639</v>
      </c>
      <c r="B47" s="303">
        <v>51.484091710000001</v>
      </c>
      <c r="C47" s="302"/>
      <c r="D47" s="303"/>
      <c r="E47" s="302"/>
      <c r="F47" s="303"/>
    </row>
    <row r="48" spans="1:6" x14ac:dyDescent="0.25">
      <c r="A48" s="19" t="s">
        <v>709</v>
      </c>
      <c r="B48" s="301">
        <v>50.996036500000002</v>
      </c>
      <c r="C48" s="19"/>
      <c r="D48" s="301"/>
      <c r="E48" s="19"/>
      <c r="F48" s="301"/>
    </row>
    <row r="49" spans="1:6" x14ac:dyDescent="0.25">
      <c r="A49" s="302" t="s">
        <v>741</v>
      </c>
      <c r="B49" s="303">
        <v>49.608591259999997</v>
      </c>
      <c r="C49" s="302"/>
      <c r="D49" s="303"/>
      <c r="E49" s="302"/>
      <c r="F49" s="303"/>
    </row>
    <row r="50" spans="1:6" x14ac:dyDescent="0.25">
      <c r="A50" s="302" t="s">
        <v>753</v>
      </c>
      <c r="B50" s="303">
        <v>47.587400469999999</v>
      </c>
      <c r="C50" s="302"/>
      <c r="D50" s="303"/>
      <c r="E50" s="302"/>
      <c r="F50" s="303"/>
    </row>
    <row r="51" spans="1:6" x14ac:dyDescent="0.25">
      <c r="A51" s="302" t="s">
        <v>772</v>
      </c>
      <c r="B51" s="303">
        <v>44.771571200000004</v>
      </c>
      <c r="C51" s="302"/>
      <c r="D51" s="303"/>
      <c r="E51" s="302"/>
      <c r="F51" s="303"/>
    </row>
    <row r="52" spans="1:6" x14ac:dyDescent="0.25">
      <c r="A52" s="19" t="s">
        <v>755</v>
      </c>
      <c r="B52" s="301">
        <v>44.653742009999995</v>
      </c>
      <c r="C52" s="19"/>
      <c r="D52" s="301"/>
      <c r="E52" s="19"/>
      <c r="F52" s="301"/>
    </row>
    <row r="53" spans="1:6" x14ac:dyDescent="0.25">
      <c r="A53" s="302" t="s">
        <v>789</v>
      </c>
      <c r="B53" s="303">
        <v>44.07179704</v>
      </c>
      <c r="C53" s="302"/>
      <c r="D53" s="303"/>
      <c r="E53" s="302"/>
      <c r="F53" s="303"/>
    </row>
    <row r="54" spans="1:6" x14ac:dyDescent="0.25">
      <c r="A54" s="19" t="s">
        <v>717</v>
      </c>
      <c r="B54" s="301">
        <v>41.813448049999998</v>
      </c>
      <c r="C54" s="19"/>
      <c r="D54" s="301"/>
      <c r="E54" s="19"/>
      <c r="F54" s="301"/>
    </row>
    <row r="55" spans="1:6" x14ac:dyDescent="0.25">
      <c r="A55" s="302" t="s">
        <v>756</v>
      </c>
      <c r="B55" s="303">
        <v>40.861932880000005</v>
      </c>
      <c r="C55" s="302"/>
      <c r="D55" s="303"/>
      <c r="E55" s="302"/>
      <c r="F55" s="303"/>
    </row>
    <row r="56" spans="1:6" x14ac:dyDescent="0.25">
      <c r="A56" s="302" t="s">
        <v>754</v>
      </c>
      <c r="B56" s="303">
        <v>35.71099504</v>
      </c>
      <c r="C56" s="302"/>
      <c r="D56" s="303"/>
      <c r="E56" s="302"/>
      <c r="F56" s="303"/>
    </row>
    <row r="57" spans="1:6" x14ac:dyDescent="0.25">
      <c r="A57" s="19" t="s">
        <v>793</v>
      </c>
      <c r="B57" s="301">
        <v>34.191777259999995</v>
      </c>
      <c r="C57" s="19"/>
      <c r="D57" s="301"/>
      <c r="E57" s="19"/>
      <c r="F57" s="301"/>
    </row>
    <row r="58" spans="1:6" x14ac:dyDescent="0.25">
      <c r="A58" s="302" t="s">
        <v>773</v>
      </c>
      <c r="B58" s="303">
        <v>31.31306687</v>
      </c>
      <c r="C58" s="302"/>
      <c r="D58" s="303"/>
      <c r="E58" s="302"/>
      <c r="F58" s="303"/>
    </row>
    <row r="59" spans="1:6" x14ac:dyDescent="0.25">
      <c r="A59" s="19" t="s">
        <v>769</v>
      </c>
      <c r="B59" s="301">
        <v>30.10811322</v>
      </c>
      <c r="C59" s="19"/>
      <c r="D59" s="301"/>
      <c r="E59" s="19"/>
      <c r="F59" s="301"/>
    </row>
    <row r="60" spans="1:6" x14ac:dyDescent="0.25">
      <c r="A60" s="302" t="s">
        <v>735</v>
      </c>
      <c r="B60" s="303">
        <v>29.459560700000001</v>
      </c>
      <c r="C60" s="302"/>
      <c r="D60" s="303"/>
      <c r="E60" s="302"/>
      <c r="F60" s="303"/>
    </row>
    <row r="61" spans="1:6" x14ac:dyDescent="0.25">
      <c r="A61" s="302" t="s">
        <v>778</v>
      </c>
      <c r="B61" s="303">
        <v>28.43668031</v>
      </c>
      <c r="C61" s="302"/>
      <c r="D61" s="303"/>
      <c r="E61" s="302"/>
      <c r="F61" s="303"/>
    </row>
    <row r="62" spans="1:6" x14ac:dyDescent="0.25">
      <c r="A62" s="19" t="s">
        <v>752</v>
      </c>
      <c r="B62" s="301">
        <v>28.155763820000001</v>
      </c>
      <c r="C62" s="19"/>
      <c r="D62" s="301"/>
      <c r="E62" s="19"/>
      <c r="F62" s="301"/>
    </row>
    <row r="63" spans="1:6" x14ac:dyDescent="0.25">
      <c r="A63" s="302" t="s">
        <v>784</v>
      </c>
      <c r="B63" s="303">
        <v>27.510913980000002</v>
      </c>
      <c r="C63" s="302"/>
      <c r="D63" s="303"/>
      <c r="E63" s="302"/>
      <c r="F63" s="303"/>
    </row>
    <row r="64" spans="1:6" x14ac:dyDescent="0.25">
      <c r="A64" s="19" t="s">
        <v>817</v>
      </c>
      <c r="B64" s="301">
        <v>26.796114760000002</v>
      </c>
      <c r="C64" s="19"/>
      <c r="D64" s="301"/>
      <c r="E64" s="19"/>
      <c r="F64" s="301"/>
    </row>
    <row r="65" spans="1:6" x14ac:dyDescent="0.25">
      <c r="A65" s="302" t="s">
        <v>796</v>
      </c>
      <c r="B65" s="303">
        <v>24.44825037</v>
      </c>
      <c r="C65" s="302"/>
      <c r="D65" s="303"/>
      <c r="E65" s="302"/>
      <c r="F65" s="303"/>
    </row>
    <row r="66" spans="1:6" x14ac:dyDescent="0.25">
      <c r="A66" s="302" t="s">
        <v>771</v>
      </c>
      <c r="B66" s="303">
        <v>24.133883739999998</v>
      </c>
      <c r="C66" s="302"/>
      <c r="D66" s="303"/>
      <c r="E66" s="302"/>
      <c r="F66" s="303"/>
    </row>
    <row r="67" spans="1:6" x14ac:dyDescent="0.25">
      <c r="A67" s="302" t="s">
        <v>812</v>
      </c>
      <c r="B67" s="303">
        <v>22.941428100000003</v>
      </c>
      <c r="C67" s="302"/>
      <c r="D67" s="303"/>
      <c r="E67" s="302"/>
      <c r="F67" s="303"/>
    </row>
    <row r="68" spans="1:6" x14ac:dyDescent="0.25">
      <c r="A68" s="19" t="s">
        <v>762</v>
      </c>
      <c r="B68" s="301">
        <v>21.867672579999997</v>
      </c>
      <c r="C68" s="19"/>
      <c r="D68" s="301"/>
      <c r="E68" s="19"/>
      <c r="F68" s="301"/>
    </row>
    <row r="69" spans="1:6" x14ac:dyDescent="0.25">
      <c r="A69" s="302" t="s">
        <v>774</v>
      </c>
      <c r="B69" s="303">
        <v>19.398766479999999</v>
      </c>
      <c r="C69" s="302"/>
      <c r="D69" s="303"/>
      <c r="E69" s="302"/>
      <c r="F69" s="303"/>
    </row>
    <row r="70" spans="1:6" x14ac:dyDescent="0.25">
      <c r="A70" s="19" t="s">
        <v>792</v>
      </c>
      <c r="B70" s="301">
        <v>18.060824480000001</v>
      </c>
      <c r="C70" s="19"/>
      <c r="D70" s="301"/>
      <c r="E70" s="19"/>
      <c r="F70" s="301"/>
    </row>
    <row r="71" spans="1:6" x14ac:dyDescent="0.25">
      <c r="A71" s="302" t="s">
        <v>794</v>
      </c>
      <c r="B71" s="303">
        <v>17.71932576</v>
      </c>
      <c r="C71" s="302"/>
      <c r="D71" s="303"/>
      <c r="E71" s="302"/>
      <c r="F71" s="303"/>
    </row>
    <row r="72" spans="1:6" x14ac:dyDescent="0.25">
      <c r="A72" s="302" t="s">
        <v>766</v>
      </c>
      <c r="B72" s="303">
        <v>16.57998207</v>
      </c>
      <c r="C72" s="302"/>
      <c r="D72" s="303"/>
      <c r="E72" s="302"/>
      <c r="F72" s="303"/>
    </row>
    <row r="73" spans="1:6" x14ac:dyDescent="0.25">
      <c r="A73" s="19" t="s">
        <v>645</v>
      </c>
      <c r="B73" s="301">
        <v>15.96093452</v>
      </c>
      <c r="C73" s="19"/>
      <c r="D73" s="301"/>
      <c r="E73" s="19"/>
      <c r="F73" s="301"/>
    </row>
    <row r="74" spans="1:6" x14ac:dyDescent="0.25">
      <c r="A74" s="302" t="s">
        <v>811</v>
      </c>
      <c r="B74" s="303">
        <v>15.91508479</v>
      </c>
      <c r="C74" s="302"/>
      <c r="D74" s="303"/>
      <c r="E74" s="302"/>
      <c r="F74" s="303"/>
    </row>
    <row r="75" spans="1:6" x14ac:dyDescent="0.25">
      <c r="A75" s="19" t="s">
        <v>636</v>
      </c>
      <c r="B75" s="301">
        <v>15.83419499</v>
      </c>
      <c r="C75" s="19"/>
      <c r="D75" s="301"/>
      <c r="E75" s="19"/>
      <c r="F75" s="301"/>
    </row>
    <row r="76" spans="1:6" x14ac:dyDescent="0.25">
      <c r="A76" s="302" t="s">
        <v>775</v>
      </c>
      <c r="B76" s="303">
        <v>14.906795630000001</v>
      </c>
      <c r="C76" s="302"/>
      <c r="D76" s="303"/>
      <c r="E76" s="302"/>
      <c r="F76" s="303"/>
    </row>
    <row r="77" spans="1:6" x14ac:dyDescent="0.25">
      <c r="A77" s="302" t="s">
        <v>791</v>
      </c>
      <c r="B77" s="303">
        <v>14.12923325</v>
      </c>
      <c r="C77" s="302"/>
      <c r="D77" s="303"/>
      <c r="E77" s="302"/>
      <c r="F77" s="303"/>
    </row>
    <row r="78" spans="1:6" x14ac:dyDescent="0.25">
      <c r="A78" s="19" t="s">
        <v>802</v>
      </c>
      <c r="B78" s="301">
        <v>13.040480240000001</v>
      </c>
      <c r="C78" s="19"/>
      <c r="D78" s="301"/>
      <c r="E78" s="19"/>
      <c r="F78" s="301"/>
    </row>
    <row r="79" spans="1:6" x14ac:dyDescent="0.25">
      <c r="A79" s="302" t="s">
        <v>816</v>
      </c>
      <c r="B79" s="303">
        <v>11.660240589999999</v>
      </c>
      <c r="C79" s="302"/>
      <c r="D79" s="303"/>
      <c r="E79" s="302"/>
      <c r="F79" s="303"/>
    </row>
    <row r="80" spans="1:6" x14ac:dyDescent="0.25">
      <c r="A80" s="19" t="s">
        <v>809</v>
      </c>
      <c r="B80" s="301">
        <v>11.237644679999999</v>
      </c>
      <c r="C80" s="19"/>
      <c r="D80" s="301"/>
      <c r="E80" s="19"/>
      <c r="F80" s="301"/>
    </row>
    <row r="81" spans="1:6" x14ac:dyDescent="0.25">
      <c r="A81" s="302" t="s">
        <v>742</v>
      </c>
      <c r="B81" s="303">
        <v>10.737642220000001</v>
      </c>
      <c r="C81" s="302"/>
      <c r="D81" s="303"/>
      <c r="E81" s="302"/>
      <c r="F81" s="303"/>
    </row>
    <row r="82" spans="1:6" x14ac:dyDescent="0.25">
      <c r="A82" s="302" t="s">
        <v>806</v>
      </c>
      <c r="B82" s="303">
        <v>10.685689779999999</v>
      </c>
      <c r="C82" s="302"/>
      <c r="D82" s="303"/>
      <c r="E82" s="302"/>
      <c r="F82" s="303"/>
    </row>
    <row r="83" spans="1:6" x14ac:dyDescent="0.25">
      <c r="A83" s="302" t="s">
        <v>813</v>
      </c>
      <c r="B83" s="303">
        <v>10.544887619999999</v>
      </c>
      <c r="C83" s="302"/>
      <c r="D83" s="303"/>
      <c r="E83" s="302"/>
      <c r="F83" s="303"/>
    </row>
    <row r="84" spans="1:6" x14ac:dyDescent="0.25">
      <c r="A84" s="19" t="s">
        <v>815</v>
      </c>
      <c r="B84" s="301">
        <v>10.32021497</v>
      </c>
      <c r="C84" s="19"/>
      <c r="D84" s="301"/>
      <c r="E84" s="19"/>
      <c r="F84" s="301"/>
    </row>
    <row r="85" spans="1:6" x14ac:dyDescent="0.25">
      <c r="A85" s="302" t="s">
        <v>780</v>
      </c>
      <c r="B85" s="303">
        <v>10.184666740000001</v>
      </c>
      <c r="C85" s="302"/>
      <c r="D85" s="303"/>
      <c r="E85" s="302"/>
      <c r="F85" s="303"/>
    </row>
    <row r="86" spans="1:6" x14ac:dyDescent="0.25">
      <c r="A86" s="19" t="s">
        <v>777</v>
      </c>
      <c r="B86" s="301">
        <v>8.8361815299999993</v>
      </c>
      <c r="C86" s="19"/>
      <c r="D86" s="301"/>
      <c r="E86" s="19"/>
      <c r="F86" s="301"/>
    </row>
    <row r="87" spans="1:6" x14ac:dyDescent="0.25">
      <c r="A87" s="302" t="s">
        <v>808</v>
      </c>
      <c r="B87" s="303">
        <v>8.6547792000000001</v>
      </c>
      <c r="C87" s="302"/>
      <c r="D87" s="303"/>
      <c r="E87" s="302"/>
      <c r="F87" s="303"/>
    </row>
    <row r="88" spans="1:6" x14ac:dyDescent="0.25">
      <c r="A88" s="302" t="s">
        <v>831</v>
      </c>
      <c r="B88" s="303">
        <v>8.5170038599999991</v>
      </c>
      <c r="C88" s="302"/>
      <c r="D88" s="303"/>
      <c r="E88" s="302"/>
      <c r="F88" s="303"/>
    </row>
    <row r="89" spans="1:6" x14ac:dyDescent="0.25">
      <c r="A89" s="19" t="s">
        <v>814</v>
      </c>
      <c r="B89" s="301">
        <v>7.7886760700000002</v>
      </c>
      <c r="C89" s="19"/>
      <c r="D89" s="301"/>
      <c r="E89" s="19"/>
      <c r="F89" s="301"/>
    </row>
    <row r="90" spans="1:6" x14ac:dyDescent="0.25">
      <c r="A90" s="302" t="s">
        <v>805</v>
      </c>
      <c r="B90" s="303">
        <v>7.2624959499999999</v>
      </c>
      <c r="C90" s="302"/>
      <c r="D90" s="303"/>
      <c r="E90" s="302"/>
      <c r="F90" s="303"/>
    </row>
    <row r="91" spans="1:6" x14ac:dyDescent="0.25">
      <c r="A91" s="19" t="s">
        <v>715</v>
      </c>
      <c r="B91" s="301">
        <v>7.1775032799999998</v>
      </c>
      <c r="C91" s="19"/>
      <c r="D91" s="301"/>
      <c r="E91" s="19"/>
      <c r="F91" s="301"/>
    </row>
    <row r="92" spans="1:6" x14ac:dyDescent="0.25">
      <c r="A92" s="302" t="s">
        <v>810</v>
      </c>
      <c r="B92" s="303">
        <v>7.0505311100000005</v>
      </c>
      <c r="C92" s="302"/>
      <c r="D92" s="303"/>
      <c r="E92" s="302"/>
      <c r="F92" s="303"/>
    </row>
    <row r="93" spans="1:6" x14ac:dyDescent="0.25">
      <c r="A93" s="302" t="s">
        <v>803</v>
      </c>
      <c r="B93" s="303">
        <v>6.1261682300000002</v>
      </c>
      <c r="C93" s="302"/>
      <c r="D93" s="303"/>
      <c r="E93" s="302"/>
      <c r="F93" s="303"/>
    </row>
    <row r="94" spans="1:6" x14ac:dyDescent="0.25">
      <c r="A94" s="19" t="s">
        <v>799</v>
      </c>
      <c r="B94" s="301">
        <v>5.85023509</v>
      </c>
      <c r="C94" s="19"/>
      <c r="D94" s="301"/>
      <c r="E94" s="19"/>
      <c r="F94" s="301"/>
    </row>
    <row r="95" spans="1:6" x14ac:dyDescent="0.25">
      <c r="A95" s="302" t="s">
        <v>781</v>
      </c>
      <c r="B95" s="303">
        <v>5.75752226</v>
      </c>
      <c r="C95" s="302"/>
      <c r="D95" s="303"/>
      <c r="E95" s="302"/>
      <c r="F95" s="303"/>
    </row>
    <row r="96" spans="1:6" x14ac:dyDescent="0.25">
      <c r="A96" s="19" t="s">
        <v>787</v>
      </c>
      <c r="B96" s="301">
        <v>5.5547147499999996</v>
      </c>
      <c r="C96" s="19"/>
      <c r="D96" s="301"/>
      <c r="E96" s="19"/>
      <c r="F96" s="301"/>
    </row>
    <row r="97" spans="1:6" x14ac:dyDescent="0.25">
      <c r="A97" s="302" t="s">
        <v>746</v>
      </c>
      <c r="B97" s="303">
        <v>5.4304849100000006</v>
      </c>
      <c r="C97" s="302"/>
      <c r="D97" s="303"/>
      <c r="E97" s="302"/>
      <c r="F97" s="303"/>
    </row>
    <row r="98" spans="1:6" x14ac:dyDescent="0.25">
      <c r="A98" s="302" t="s">
        <v>822</v>
      </c>
      <c r="B98" s="303">
        <v>4.9926670800000004</v>
      </c>
      <c r="C98" s="302"/>
      <c r="D98" s="303"/>
      <c r="E98" s="302"/>
      <c r="F98" s="303"/>
    </row>
    <row r="99" spans="1:6" x14ac:dyDescent="0.25">
      <c r="A99" s="302" t="s">
        <v>721</v>
      </c>
      <c r="B99" s="303">
        <v>4.7119209099999999</v>
      </c>
      <c r="C99" s="302"/>
      <c r="D99" s="303"/>
      <c r="E99" s="302"/>
      <c r="F99" s="303"/>
    </row>
    <row r="100" spans="1:6" x14ac:dyDescent="0.25">
      <c r="A100" s="19" t="s">
        <v>795</v>
      </c>
      <c r="B100" s="301">
        <v>4.2746976999999999</v>
      </c>
      <c r="C100" s="19"/>
      <c r="D100" s="301"/>
      <c r="E100" s="19"/>
      <c r="F100" s="301"/>
    </row>
    <row r="101" spans="1:6" x14ac:dyDescent="0.25">
      <c r="A101" s="302" t="s">
        <v>785</v>
      </c>
      <c r="B101" s="303">
        <v>3.9313913500000002</v>
      </c>
      <c r="C101" s="302"/>
      <c r="D101" s="303"/>
      <c r="E101" s="302"/>
      <c r="F101" s="303"/>
    </row>
    <row r="102" spans="1:6" x14ac:dyDescent="0.25">
      <c r="A102" s="19" t="s">
        <v>765</v>
      </c>
      <c r="B102" s="301">
        <v>3.8644235899999999</v>
      </c>
      <c r="C102" s="19"/>
      <c r="D102" s="301"/>
      <c r="E102" s="19"/>
      <c r="F102" s="301"/>
    </row>
    <row r="103" spans="1:6" x14ac:dyDescent="0.25">
      <c r="A103" s="302" t="s">
        <v>804</v>
      </c>
      <c r="B103" s="303">
        <v>3.46468409</v>
      </c>
      <c r="C103" s="302"/>
      <c r="D103" s="303"/>
      <c r="E103" s="302"/>
      <c r="F103" s="303"/>
    </row>
    <row r="104" spans="1:6" x14ac:dyDescent="0.25">
      <c r="A104" s="302" t="s">
        <v>824</v>
      </c>
      <c r="B104" s="303">
        <v>3.30558043</v>
      </c>
      <c r="C104" s="302"/>
      <c r="D104" s="303"/>
      <c r="E104" s="302"/>
      <c r="F104" s="303"/>
    </row>
    <row r="105" spans="1:6" x14ac:dyDescent="0.25">
      <c r="A105" s="19" t="s">
        <v>830</v>
      </c>
      <c r="B105" s="301">
        <v>3.1066417799999999</v>
      </c>
      <c r="C105" s="19"/>
      <c r="D105" s="301"/>
      <c r="E105" s="19"/>
      <c r="F105" s="301"/>
    </row>
    <row r="106" spans="1:6" x14ac:dyDescent="0.25">
      <c r="A106" s="302" t="s">
        <v>788</v>
      </c>
      <c r="B106" s="303">
        <v>2.86061516</v>
      </c>
      <c r="C106" s="302"/>
      <c r="D106" s="303"/>
      <c r="E106" s="302"/>
      <c r="F106" s="303"/>
    </row>
    <row r="107" spans="1:6" x14ac:dyDescent="0.25">
      <c r="A107" s="19" t="s">
        <v>798</v>
      </c>
      <c r="B107" s="301">
        <v>2.7632622999999996</v>
      </c>
      <c r="C107" s="19"/>
      <c r="D107" s="301"/>
      <c r="E107" s="19"/>
      <c r="F107" s="301"/>
    </row>
    <row r="108" spans="1:6" x14ac:dyDescent="0.25">
      <c r="A108" s="302" t="s">
        <v>823</v>
      </c>
      <c r="B108" s="303">
        <v>1.97407211</v>
      </c>
      <c r="C108" s="302"/>
      <c r="D108" s="303"/>
      <c r="E108" s="302"/>
      <c r="F108" s="303"/>
    </row>
    <row r="109" spans="1:6" x14ac:dyDescent="0.25">
      <c r="A109" s="302" t="s">
        <v>807</v>
      </c>
      <c r="B109" s="303">
        <v>1.83683723</v>
      </c>
      <c r="C109" s="302"/>
      <c r="D109" s="303"/>
      <c r="E109" s="302"/>
      <c r="F109" s="303"/>
    </row>
    <row r="110" spans="1:6" x14ac:dyDescent="0.25">
      <c r="A110" s="19" t="s">
        <v>744</v>
      </c>
      <c r="B110" s="301">
        <v>1.42474692</v>
      </c>
      <c r="C110" s="19"/>
      <c r="D110" s="301"/>
      <c r="E110" s="19"/>
      <c r="F110" s="301"/>
    </row>
    <row r="111" spans="1:6" x14ac:dyDescent="0.25">
      <c r="A111" s="302" t="s">
        <v>733</v>
      </c>
      <c r="B111" s="303">
        <v>1.32041472</v>
      </c>
      <c r="C111" s="302"/>
      <c r="D111" s="303"/>
      <c r="E111" s="302"/>
      <c r="F111" s="303"/>
    </row>
    <row r="112" spans="1:6" x14ac:dyDescent="0.25">
      <c r="A112" s="19" t="s">
        <v>819</v>
      </c>
      <c r="B112" s="301">
        <v>1.1916659700000001</v>
      </c>
      <c r="C112" s="19"/>
      <c r="D112" s="301"/>
      <c r="E112" s="19"/>
      <c r="F112" s="301"/>
    </row>
    <row r="113" spans="1:6" x14ac:dyDescent="0.25">
      <c r="A113" s="302" t="s">
        <v>818</v>
      </c>
      <c r="B113" s="303">
        <v>1.0490606299999998</v>
      </c>
      <c r="C113" s="302"/>
      <c r="D113" s="303"/>
      <c r="E113" s="302"/>
      <c r="F113" s="303"/>
    </row>
    <row r="114" spans="1:6" x14ac:dyDescent="0.25">
      <c r="A114" s="302" t="s">
        <v>801</v>
      </c>
      <c r="B114" s="303">
        <v>0.93847784000000001</v>
      </c>
      <c r="C114" s="302"/>
      <c r="D114" s="303"/>
      <c r="E114" s="302"/>
      <c r="F114" s="303"/>
    </row>
    <row r="115" spans="1:6" x14ac:dyDescent="0.25">
      <c r="A115" s="302" t="s">
        <v>829</v>
      </c>
      <c r="B115" s="303">
        <v>0.92601213000000004</v>
      </c>
      <c r="C115" s="302"/>
      <c r="D115" s="303"/>
      <c r="E115" s="302"/>
      <c r="F115" s="303"/>
    </row>
    <row r="116" spans="1:6" x14ac:dyDescent="0.25">
      <c r="A116" s="19" t="s">
        <v>821</v>
      </c>
      <c r="B116" s="301">
        <v>0.90905634000000002</v>
      </c>
      <c r="C116" s="19"/>
      <c r="D116" s="301"/>
      <c r="E116" s="19"/>
      <c r="F116" s="301"/>
    </row>
    <row r="117" spans="1:6" x14ac:dyDescent="0.25">
      <c r="A117" s="302" t="s">
        <v>800</v>
      </c>
      <c r="B117" s="303">
        <v>0.67337738000000003</v>
      </c>
      <c r="C117" s="302"/>
      <c r="D117" s="303"/>
      <c r="E117" s="302"/>
      <c r="F117" s="303"/>
    </row>
    <row r="118" spans="1:6" x14ac:dyDescent="0.25">
      <c r="A118" s="19" t="s">
        <v>820</v>
      </c>
      <c r="B118" s="301">
        <v>0.59613004000000003</v>
      </c>
      <c r="C118" s="19"/>
      <c r="D118" s="301"/>
      <c r="E118" s="19"/>
      <c r="F118" s="301"/>
    </row>
    <row r="119" spans="1:6" x14ac:dyDescent="0.25">
      <c r="A119" s="302" t="s">
        <v>782</v>
      </c>
      <c r="B119" s="303">
        <v>0.55986489000000006</v>
      </c>
      <c r="C119" s="302"/>
      <c r="D119" s="303"/>
      <c r="E119" s="302"/>
      <c r="F119" s="303"/>
    </row>
    <row r="120" spans="1:6" x14ac:dyDescent="0.25">
      <c r="A120" s="302" t="s">
        <v>790</v>
      </c>
      <c r="B120" s="303">
        <v>0.43458165000000004</v>
      </c>
      <c r="C120" s="302"/>
      <c r="D120" s="303"/>
      <c r="E120" s="302"/>
      <c r="F120" s="303"/>
    </row>
    <row r="121" spans="1:6" x14ac:dyDescent="0.25">
      <c r="A121" s="19" t="s">
        <v>828</v>
      </c>
      <c r="B121" s="301">
        <v>0.30595627000000003</v>
      </c>
      <c r="C121" s="19"/>
      <c r="D121" s="301"/>
      <c r="E121" s="19"/>
      <c r="F121" s="301"/>
    </row>
    <row r="122" spans="1:6" x14ac:dyDescent="0.25">
      <c r="A122" s="302" t="s">
        <v>826</v>
      </c>
      <c r="B122" s="303">
        <v>0.18535899</v>
      </c>
      <c r="C122" s="302"/>
      <c r="D122" s="303"/>
      <c r="E122" s="302"/>
      <c r="F122" s="303"/>
    </row>
    <row r="123" spans="1:6" x14ac:dyDescent="0.25">
      <c r="A123" s="19" t="s">
        <v>738</v>
      </c>
      <c r="B123" s="301">
        <v>6.1928910000000004E-2</v>
      </c>
      <c r="C123" s="19"/>
      <c r="D123" s="301"/>
      <c r="E123" s="19"/>
      <c r="F123" s="301"/>
    </row>
    <row r="124" spans="1:6" x14ac:dyDescent="0.25">
      <c r="A124" s="302" t="s">
        <v>825</v>
      </c>
      <c r="B124" s="303">
        <v>1.3962200000000001E-3</v>
      </c>
      <c r="C124" s="302"/>
      <c r="D124" s="303"/>
      <c r="E124" s="302"/>
      <c r="F124" s="303"/>
    </row>
    <row r="125" spans="1:6" x14ac:dyDescent="0.25">
      <c r="A125" s="302" t="s">
        <v>827</v>
      </c>
      <c r="B125" s="303">
        <v>0</v>
      </c>
      <c r="C125" s="302"/>
      <c r="D125" s="303"/>
      <c r="E125" s="302"/>
      <c r="F125" s="303"/>
    </row>
    <row r="126" spans="1:6" x14ac:dyDescent="0.25">
      <c r="A126" s="21" t="s">
        <v>832</v>
      </c>
      <c r="B126" s="304">
        <v>0</v>
      </c>
      <c r="C126" s="21"/>
      <c r="D126" s="304"/>
      <c r="E126" s="21"/>
      <c r="F126" s="304"/>
    </row>
  </sheetData>
  <mergeCells count="1">
    <mergeCell ref="H1:I1"/>
  </mergeCells>
  <hyperlinks>
    <hyperlink ref="H1:I1" location="'Table of Content'!A1" display="Table of Content" xr:uid="{D3FC4D24-D0B4-433A-9630-49998F621B30}"/>
  </hyperlink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Table of Content</vt:lpstr>
      <vt:lpstr>Tab 1 December 2023 revisions</vt:lpstr>
      <vt:lpstr> Tab 2 Cum Trade value 2023</vt:lpstr>
      <vt:lpstr>Tab 3 Cum Trade value 2024</vt:lpstr>
      <vt:lpstr>Tab4 Exports by ISIC</vt:lpstr>
      <vt:lpstr>Tab5 Exports by top industries </vt:lpstr>
      <vt:lpstr>Tab6 Re-exports by ISIC</vt:lpstr>
      <vt:lpstr>Tab7 Imports by ISIC</vt:lpstr>
      <vt:lpstr>Tab8 Imports by top industries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Exp by economic region</vt:lpstr>
      <vt:lpstr>Tab21 Exprts by econ rgion&amp;prdt</vt:lpstr>
      <vt:lpstr>Tab22 Imp by economic region</vt:lpstr>
      <vt:lpstr>Tab23 Imports econ region&amp;prdct</vt:lpstr>
      <vt:lpstr>Tab24 Exp by mode of trnsprt</vt:lpstr>
      <vt:lpstr>Tab25 Cmodties by mde of tansp</vt:lpstr>
      <vt:lpstr>Tab26 Imp by mode of trnsprt</vt:lpstr>
      <vt:lpstr>Tab27 Cmodties by mode of tran</vt:lpstr>
      <vt:lpstr>Tab28 Exports by NetWeight</vt:lpstr>
      <vt:lpstr>Tab29 Imports by NetWeight</vt:lpstr>
      <vt:lpstr>Tab30 Trade by Borderpost</vt:lpstr>
      <vt:lpstr>Tab31 AfCFTA</vt:lpstr>
      <vt:lpstr>Tab32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2024-03-05T07:58:30Z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